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80" windowHeight="5640" activeTab="0"/>
  </bookViews>
  <sheets>
    <sheet name="93" sheetId="1" r:id="rId1"/>
    <sheet name="94" sheetId="2" r:id="rId2"/>
    <sheet name="95" sheetId="3" r:id="rId3"/>
  </sheets>
  <definedNames/>
  <calcPr fullCalcOnLoad="1"/>
</workbook>
</file>

<file path=xl/sharedStrings.xml><?xml version="1.0" encoding="utf-8"?>
<sst xmlns="http://schemas.openxmlformats.org/spreadsheetml/2006/main" count="131" uniqueCount="86">
  <si>
    <t>STT</t>
  </si>
  <si>
    <t>I</t>
  </si>
  <si>
    <t>II</t>
  </si>
  <si>
    <t>III</t>
  </si>
  <si>
    <t>B</t>
  </si>
  <si>
    <t>A</t>
  </si>
  <si>
    <t>Chỉ tiêu</t>
  </si>
  <si>
    <t>TỔNG THU NSNN TRÊN ĐỊA BÀN</t>
  </si>
  <si>
    <t>Chi đầu tư phát triển</t>
  </si>
  <si>
    <t>Chi thường xuyên</t>
  </si>
  <si>
    <t>Biểu số 93/CK-NSNN</t>
  </si>
  <si>
    <t xml:space="preserve">Dự toán năm </t>
  </si>
  <si>
    <t>Dự toán năm</t>
  </si>
  <si>
    <t>Cùng kỳ năm trước</t>
  </si>
  <si>
    <t>TỔNG NGUỒN THU NSNN TRÊN ĐỊA BÀN</t>
  </si>
  <si>
    <t>Thu viện trợ</t>
  </si>
  <si>
    <t>Thu chuyển nguồn từ năm trước chuyển sang</t>
  </si>
  <si>
    <t>TỔNG CHI NGÂN SÁCH HUYỆN</t>
  </si>
  <si>
    <t> I</t>
  </si>
  <si>
    <t>Tổng chi cân đối ngân sách huyện</t>
  </si>
  <si>
    <t>Dự phòng ngân sách</t>
  </si>
  <si>
    <t>So sánh (%)</t>
  </si>
  <si>
    <t>Thu từ khu vực doanh nghiệp nhà nước</t>
  </si>
  <si>
    <t>Thu từ khu vực doanh nghiệp có vốn đầu tư nước ngoài</t>
  </si>
  <si>
    <t>Thu từ khu vực kinh tế ngoài quốc doanh</t>
  </si>
  <si>
    <t>Thuế thu nhập cá nhân</t>
  </si>
  <si>
    <t>Thuế bảo vệ môi trường</t>
  </si>
  <si>
    <t>Lệ phí trước bạ</t>
  </si>
  <si>
    <t>Thu phí, lệ phí</t>
  </si>
  <si>
    <t>Các khoản thu về nhà, đất</t>
  </si>
  <si>
    <t>-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</si>
  <si>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</si>
  <si>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</si>
  <si>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</si>
  <si>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</si>
  <si>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Thu từ hoạt động xổ số kiến thiết</t>
  </si>
  <si>
    <t>Thu khác ngân sách</t>
  </si>
  <si>
    <t>Thu từ quỹ đất công ích, hoa lợi công sản khác</t>
  </si>
  <si>
    <t>Từ các khoản thu phân chia</t>
  </si>
  <si>
    <t>Các khoản thu ngân sách huyện được hưởng 100%</t>
  </si>
  <si>
    <t xml:space="preserve">THU NS HUYỆN ĐƯỢC HƯỞNG THEO PHÂN CẤP </t>
  </si>
  <si>
    <t>Biểu số 95/CK-NSNN</t>
  </si>
  <si>
    <t>CHI CÂN ĐỐI NGÂN SÁCH HUYỆN</t>
  </si>
  <si>
    <t>Chi đầu tư cho các dự án</t>
  </si>
  <si>
    <t>Chi đầu tư phát triển khác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</si>
  <si>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</si>
  <si>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</si>
  <si>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</si>
  <si>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</si>
  <si>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</si>
  <si>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</si>
  <si>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</si>
  <si>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</si>
  <si>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bảo đảm xã hội</t>
  </si>
  <si>
    <t>Đơn vị tính: Triệu đồng</t>
  </si>
  <si>
    <t xml:space="preserve"> Đơn vị tính: Triệu đồng</t>
  </si>
  <si>
    <t>Thu cấp quyền khai thác khoáng sản</t>
  </si>
  <si>
    <t>Biểu số 94/CK-NSNN</t>
  </si>
  <si>
    <t>IV</t>
  </si>
  <si>
    <t>của Phòng Tài chính - KH huyện Tuyên Hóa)</t>
  </si>
  <si>
    <t>Tiền cho thuê và tiền bán nhà ở thuộc sở hữu NN</t>
  </si>
  <si>
    <t>UBND HUYỆN TUYÊN HÓA                      CỘNG HÒA XÃ HỘI CHỦ NGHĨA VIỆT NAM</t>
  </si>
  <si>
    <t>Chi trả nợ vay KCH KM, GTNT</t>
  </si>
  <si>
    <t xml:space="preserve">  PHÒNG TÀI CHÍNH - KH                                           Độc lập - Tự do - Hạnh phúc</t>
  </si>
  <si>
    <t>Chi các hoạt động kinh tế</t>
  </si>
  <si>
    <t>Chi quản lý nhà nước, đảng, đoàn thể</t>
  </si>
  <si>
    <t>Chi thường xuyên khác</t>
  </si>
  <si>
    <t xml:space="preserve">Thu bổ sung từ ngân sách cấp trên </t>
  </si>
  <si>
    <t>Thu bổ sung cân đối ngân sách</t>
  </si>
  <si>
    <t>Thu bổ sung có mục tiêu</t>
  </si>
  <si>
    <t>Thu kết dư</t>
  </si>
  <si>
    <t>Thu theo mục tiêu quản lý qua kho bạc</t>
  </si>
  <si>
    <t>Thu NSĐP được hưởng theo phân cấp</t>
  </si>
  <si>
    <t>Chi theo mục tiêu quản lý qua kho bạc</t>
  </si>
  <si>
    <t>Chi theo mục tiêu QL qua KBNN</t>
  </si>
  <si>
    <t>THỰC HIỆN THU NGÂN SÁCH NHÀ NƯỚC QUÝ 6 THÁNG ĐẦU NĂM 2019</t>
  </si>
  <si>
    <t>Thu cân đối ngân sách</t>
  </si>
  <si>
    <t>THỰC HIỆN CHI NGÂN SÁCH HUYỆN 9 THÁNG ĐẦU NĂM 2019</t>
  </si>
  <si>
    <t>Thực hiện 9 tháng năm 2019</t>
  </si>
  <si>
    <t>Chi nộp ngân sách cấp trên</t>
  </si>
  <si>
    <t>V</t>
  </si>
  <si>
    <t>Thực hiện 9 tháng đầu năm 2019</t>
  </si>
  <si>
    <t>CÂN ĐỐI NGÂN SÁCH HUYỆN 9 THÁNG ĐẦU NĂM 2019</t>
  </si>
  <si>
    <t xml:space="preserve">(Kèm theo báo cáo số         /BC-TCKH ngày      tháng 10 năm 2019 </t>
  </si>
  <si>
    <t>(Kèm theo báo cáo số          /BC-TCKH ngày    tháng 10 năm 2019</t>
  </si>
  <si>
    <t>(Kèm theo báo cáo số           /BC-TCKH ngày     tháng 10 năm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</si>
</sst>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,###,###"/>
    <numFmt numFmtId="174" formatCode="#,#00"/>
    <numFmt numFmtId="175" formatCode="#,#00.00"/>
    <numFmt numFmtId="176" formatCode="#,#00.0000"/>
    <numFmt numFmtId="177" formatCode="0.000"/>
    <numFmt numFmtId="178" formatCode="0.0"/>
    <numFmt numFmtId="179" formatCode="#,#00.0"/>
    <numFmt numFmtId="180" formatCode="#,#00.000"/>
  </numFmts>
  <fonts count="55">
    <font>
      <sz val="12"/>
      <name val=".VnTime"/>
      <family val="0"/>
    </font>
    <font>
      <sz val="8"/>
      <name val=".VnTime"/>
      <family val="0"/>
    </font>
    <font>
      <b/>
      <sz val="14"/>
      <name val=".VnTime"/>
      <family val="2"/>
    </font>
    <font>
      <u val="single"/>
      <sz val="12"/>
      <color indexed="36"/>
      <name val=".VnArial Narrow"/>
      <family val="0"/>
    </font>
    <font>
      <u val="single"/>
      <sz val="12"/>
      <color indexed="12"/>
      <name val=".VnArial Narrow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3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4" fontId="6" fillId="0" borderId="11" xfId="0" applyNumberFormat="1" applyFont="1" applyBorder="1" applyAlignment="1">
      <alignment horizontal="right" vertical="center" wrapText="1"/>
    </xf>
    <xf numFmtId="174" fontId="5" fillId="0" borderId="11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4" fontId="5" fillId="0" borderId="14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5" fillId="0" borderId="1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74" fontId="5" fillId="0" borderId="13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 wrapText="1"/>
    </xf>
    <xf numFmtId="174" fontId="5" fillId="0" borderId="18" xfId="0" applyNumberFormat="1" applyFont="1" applyBorder="1" applyAlignment="1">
      <alignment horizontal="right" vertical="center" wrapText="1"/>
    </xf>
    <xf numFmtId="178" fontId="5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174" fontId="5" fillId="0" borderId="19" xfId="0" applyNumberFormat="1" applyFont="1" applyBorder="1" applyAlignment="1">
      <alignment horizontal="right" vertical="center" wrapText="1"/>
    </xf>
    <xf numFmtId="178" fontId="5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174" fontId="6" fillId="0" borderId="19" xfId="0" applyNumberFormat="1" applyFont="1" applyBorder="1" applyAlignment="1">
      <alignment horizontal="right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wrapText="1"/>
    </xf>
    <xf numFmtId="179" fontId="6" fillId="0" borderId="19" xfId="0" applyNumberFormat="1" applyFont="1" applyBorder="1" applyAlignment="1">
      <alignment horizontal="right" vertical="center" wrapText="1"/>
    </xf>
    <xf numFmtId="175" fontId="6" fillId="0" borderId="19" xfId="0" applyNumberFormat="1" applyFont="1" applyBorder="1" applyAlignment="1">
      <alignment horizontal="right" vertical="center" wrapText="1"/>
    </xf>
    <xf numFmtId="174" fontId="5" fillId="0" borderId="19" xfId="0" applyNumberFormat="1" applyFont="1" applyBorder="1" applyAlignment="1">
      <alignment horizontal="right"/>
    </xf>
    <xf numFmtId="175" fontId="5" fillId="0" borderId="19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174" fontId="6" fillId="0" borderId="20" xfId="0" applyNumberFormat="1" applyFont="1" applyBorder="1" applyAlignment="1">
      <alignment horizontal="right" vertical="center" wrapText="1"/>
    </xf>
    <xf numFmtId="178" fontId="6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174" fontId="5" fillId="0" borderId="21" xfId="0" applyNumberFormat="1" applyFont="1" applyBorder="1" applyAlignment="1">
      <alignment horizontal="right" vertical="center" wrapText="1"/>
    </xf>
    <xf numFmtId="178" fontId="5" fillId="0" borderId="21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178" fontId="6" fillId="0" borderId="21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174" fontId="5" fillId="0" borderId="22" xfId="0" applyNumberFormat="1" applyFont="1" applyBorder="1" applyAlignment="1">
      <alignment horizontal="righ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174" fontId="5" fillId="0" borderId="23" xfId="0" applyNumberFormat="1" applyFont="1" applyBorder="1" applyAlignment="1">
      <alignment horizontal="right" vertical="center" wrapText="1"/>
    </xf>
    <xf numFmtId="178" fontId="5" fillId="0" borderId="2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/>
    </xf>
    <xf numFmtId="0" fontId="18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</xdr:row>
      <xdr:rowOff>9525</xdr:rowOff>
    </xdr:from>
    <xdr:to>
      <xdr:col>3</xdr:col>
      <xdr:colOff>714375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5267325" y="9525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9525</xdr:rowOff>
    </xdr:from>
    <xdr:to>
      <xdr:col>1</xdr:col>
      <xdr:colOff>1247775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628650" y="952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3</xdr:row>
      <xdr:rowOff>0</xdr:rowOff>
    </xdr:from>
    <xdr:to>
      <xdr:col>3</xdr:col>
      <xdr:colOff>723900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5029200" y="6477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352425</xdr:colOff>
      <xdr:row>2</xdr:row>
      <xdr:rowOff>219075</xdr:rowOff>
    </xdr:from>
    <xdr:to>
      <xdr:col>1</xdr:col>
      <xdr:colOff>1438275</xdr:colOff>
      <xdr:row>2</xdr:row>
      <xdr:rowOff>219075</xdr:rowOff>
    </xdr:to>
    <xdr:sp>
      <xdr:nvSpPr>
        <xdr:cNvPr id="2" name="Line 3"/>
        <xdr:cNvSpPr>
          <a:spLocks/>
        </xdr:cNvSpPr>
      </xdr:nvSpPr>
      <xdr:spPr>
        <a:xfrm>
          <a:off x="352425" y="6381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3</xdr:row>
      <xdr:rowOff>219075</xdr:rowOff>
    </xdr:from>
    <xdr:to>
      <xdr:col>3</xdr:col>
      <xdr:colOff>1285875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038725" y="8286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552450</xdr:colOff>
      <xdr:row>4</xdr:row>
      <xdr:rowOff>0</xdr:rowOff>
    </xdr:from>
    <xdr:to>
      <xdr:col>1</xdr:col>
      <xdr:colOff>1171575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8382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4">
      <selection activeCell="A7" sqref="A7:F7"/>
    </sheetView>
  </sheetViews>
  <sheetFormatPr defaultColWidth="8.796875" defaultRowHeight="15"/>
  <cols>
    <col min="1" max="1" width="7.19921875" style="0" customWidth="1"/>
    <col min="2" max="2" width="42.09765625" style="0" customWidth="1"/>
    <col min="3" max="3" width="15" style="0" customWidth="1"/>
    <col min="4" max="4" width="14.09765625" style="0" customWidth="1"/>
    <col min="5" max="6" width="8.8984375" style="0" customWidth="1"/>
  </cols>
  <sheetData>
    <row r="1" ht="21.75" customHeight="1">
      <c r="E1" s="26" t="s">
        <v>10</v>
      </c>
    </row>
    <row r="2" ht="16.5" customHeight="1">
      <c r="E2" s="25"/>
    </row>
    <row r="3" spans="1:6" ht="18" customHeight="1">
      <c r="A3" s="73" t="s">
        <v>61</v>
      </c>
      <c r="B3" s="73"/>
      <c r="C3" s="73"/>
      <c r="D3" s="73"/>
      <c r="E3" s="73"/>
      <c r="F3" s="73"/>
    </row>
    <row r="4" spans="1:6" ht="18" customHeight="1">
      <c r="A4" s="73" t="s">
        <v>63</v>
      </c>
      <c r="B4" s="73"/>
      <c r="C4" s="73"/>
      <c r="D4" s="73"/>
      <c r="E4" s="73"/>
      <c r="F4" s="73"/>
    </row>
    <row r="5" spans="1:6" ht="27.75" customHeight="1">
      <c r="A5" s="3"/>
      <c r="B5" s="3"/>
      <c r="C5" s="3"/>
      <c r="D5" s="3"/>
      <c r="E5" s="3"/>
      <c r="F5" s="3"/>
    </row>
    <row r="6" spans="1:6" ht="24.75" customHeight="1">
      <c r="A6" s="79" t="s">
        <v>82</v>
      </c>
      <c r="B6" s="79"/>
      <c r="C6" s="79"/>
      <c r="D6" s="79"/>
      <c r="E6" s="79"/>
      <c r="F6" s="79"/>
    </row>
    <row r="7" spans="1:6" ht="21.75" customHeight="1">
      <c r="A7" s="77" t="s">
        <v>83</v>
      </c>
      <c r="B7" s="77"/>
      <c r="C7" s="77"/>
      <c r="D7" s="77"/>
      <c r="E7" s="77"/>
      <c r="F7" s="77"/>
    </row>
    <row r="8" spans="1:6" ht="21" customHeight="1">
      <c r="A8" s="77" t="s">
        <v>59</v>
      </c>
      <c r="B8" s="77"/>
      <c r="C8" s="77"/>
      <c r="D8" s="77"/>
      <c r="E8" s="77"/>
      <c r="F8" s="77"/>
    </row>
    <row r="9" spans="1:6" ht="18" customHeight="1">
      <c r="A9" s="5"/>
      <c r="B9" s="6"/>
      <c r="C9" s="6"/>
      <c r="D9" s="74" t="s">
        <v>54</v>
      </c>
      <c r="E9" s="74"/>
      <c r="F9" s="74"/>
    </row>
    <row r="10" spans="1:6" ht="31.5" customHeight="1">
      <c r="A10" s="80" t="s">
        <v>0</v>
      </c>
      <c r="B10" s="80" t="s">
        <v>6</v>
      </c>
      <c r="C10" s="80" t="s">
        <v>11</v>
      </c>
      <c r="D10" s="80" t="s">
        <v>81</v>
      </c>
      <c r="E10" s="81" t="s">
        <v>21</v>
      </c>
      <c r="F10" s="81"/>
    </row>
    <row r="11" spans="1:6" ht="49.5" customHeight="1">
      <c r="A11" s="80"/>
      <c r="B11" s="80"/>
      <c r="C11" s="80"/>
      <c r="D11" s="80"/>
      <c r="E11" s="9" t="s">
        <v>12</v>
      </c>
      <c r="F11" s="9" t="s">
        <v>13</v>
      </c>
    </row>
    <row r="12" spans="1:6" s="1" customFormat="1" ht="24.75" customHeight="1">
      <c r="A12" s="28" t="s">
        <v>5</v>
      </c>
      <c r="B12" s="17" t="s">
        <v>14</v>
      </c>
      <c r="C12" s="27">
        <f>C13+C17+C20+C21</f>
        <v>537676</v>
      </c>
      <c r="D12" s="27">
        <f>D13+D17+D20+D21</f>
        <v>552189.300438</v>
      </c>
      <c r="E12" s="21">
        <f>D12/C12*100</f>
        <v>102.69926506632248</v>
      </c>
      <c r="F12" s="21">
        <v>115.6</v>
      </c>
    </row>
    <row r="13" spans="1:6" ht="24.75" customHeight="1">
      <c r="A13" s="29" t="s">
        <v>1</v>
      </c>
      <c r="B13" s="11" t="s">
        <v>72</v>
      </c>
      <c r="C13" s="16">
        <f>C14+C15</f>
        <v>51246</v>
      </c>
      <c r="D13" s="16">
        <f>SUM(D14:D16)</f>
        <v>46347</v>
      </c>
      <c r="E13" s="20">
        <f aca="true" t="shared" si="0" ref="E13:E26">D13/C13*100</f>
        <v>90.44022948132537</v>
      </c>
      <c r="F13" s="20">
        <v>118.2</v>
      </c>
    </row>
    <row r="14" spans="1:6" ht="24.75" customHeight="1">
      <c r="A14" s="30">
        <v>1</v>
      </c>
      <c r="B14" s="12" t="s">
        <v>76</v>
      </c>
      <c r="C14" s="15">
        <f>'94'!C32</f>
        <v>51246</v>
      </c>
      <c r="D14" s="15">
        <f>46347-D16</f>
        <v>44021</v>
      </c>
      <c r="E14" s="22">
        <v>85.90133864106467</v>
      </c>
      <c r="F14" s="22">
        <v>112.31368330761131</v>
      </c>
    </row>
    <row r="15" spans="1:6" ht="24.75" customHeight="1">
      <c r="A15" s="30">
        <v>2</v>
      </c>
      <c r="B15" s="12" t="s">
        <v>15</v>
      </c>
      <c r="C15" s="15"/>
      <c r="D15" s="15"/>
      <c r="E15" s="22"/>
      <c r="F15" s="22"/>
    </row>
    <row r="16" spans="1:6" ht="24.75" customHeight="1">
      <c r="A16" s="30">
        <v>3</v>
      </c>
      <c r="B16" s="12" t="s">
        <v>71</v>
      </c>
      <c r="C16" s="15"/>
      <c r="D16" s="15">
        <v>2326</v>
      </c>
      <c r="E16" s="22"/>
      <c r="F16" s="22"/>
    </row>
    <row r="17" spans="1:6" ht="21" customHeight="1">
      <c r="A17" s="29" t="s">
        <v>2</v>
      </c>
      <c r="B17" s="11" t="s">
        <v>67</v>
      </c>
      <c r="C17" s="16">
        <f>SUM(C18:C19)</f>
        <v>486430</v>
      </c>
      <c r="D17" s="16">
        <f>SUM(D18:D19)</f>
        <v>433891.531</v>
      </c>
      <c r="E17" s="20">
        <f t="shared" si="0"/>
        <v>89.19917172049422</v>
      </c>
      <c r="F17" s="20">
        <v>98.98395639389418</v>
      </c>
    </row>
    <row r="18" spans="1:6" ht="21.75" customHeight="1">
      <c r="A18" s="30">
        <v>1</v>
      </c>
      <c r="B18" s="12" t="s">
        <v>68</v>
      </c>
      <c r="C18" s="15">
        <v>417735</v>
      </c>
      <c r="D18" s="15">
        <v>313200</v>
      </c>
      <c r="E18" s="22">
        <f t="shared" si="0"/>
        <v>74.97576214585801</v>
      </c>
      <c r="F18" s="22">
        <v>97.17413157600804</v>
      </c>
    </row>
    <row r="19" spans="1:6" ht="21.75" customHeight="1">
      <c r="A19" s="30">
        <v>2</v>
      </c>
      <c r="B19" s="12" t="s">
        <v>69</v>
      </c>
      <c r="C19" s="15">
        <v>68695</v>
      </c>
      <c r="D19" s="15">
        <v>120691.531</v>
      </c>
      <c r="E19" s="22">
        <f t="shared" si="0"/>
        <v>175.691871315234</v>
      </c>
      <c r="F19" s="22">
        <v>104.01096895467946</v>
      </c>
    </row>
    <row r="20" spans="1:6" ht="19.5" customHeight="1">
      <c r="A20" s="29" t="s">
        <v>3</v>
      </c>
      <c r="B20" s="11" t="s">
        <v>70</v>
      </c>
      <c r="C20" s="16"/>
      <c r="D20" s="16"/>
      <c r="E20" s="20"/>
      <c r="F20" s="22"/>
    </row>
    <row r="21" spans="1:6" ht="29.25" customHeight="1">
      <c r="A21" s="29" t="s">
        <v>58</v>
      </c>
      <c r="B21" s="11" t="s">
        <v>16</v>
      </c>
      <c r="C21" s="16"/>
      <c r="D21" s="16">
        <f>71950.769438</f>
        <v>71950.769438</v>
      </c>
      <c r="E21" s="20"/>
      <c r="F21" s="20">
        <v>79.09133007253362</v>
      </c>
    </row>
    <row r="22" spans="1:6" ht="24.75" customHeight="1">
      <c r="A22" s="29" t="s">
        <v>4</v>
      </c>
      <c r="B22" s="11" t="s">
        <v>17</v>
      </c>
      <c r="C22" s="16">
        <f>C23+C29</f>
        <v>537676</v>
      </c>
      <c r="D22" s="16">
        <f>D23+D29</f>
        <v>442367.198</v>
      </c>
      <c r="E22" s="20">
        <f t="shared" si="0"/>
        <v>82.27393411645674</v>
      </c>
      <c r="F22" s="20">
        <v>107.5</v>
      </c>
    </row>
    <row r="23" spans="1:6" ht="24.75" customHeight="1">
      <c r="A23" s="29" t="s">
        <v>18</v>
      </c>
      <c r="B23" s="11" t="s">
        <v>19</v>
      </c>
      <c r="C23" s="16">
        <f>SUM(C24:C28)</f>
        <v>537676</v>
      </c>
      <c r="D23" s="16">
        <f>SUM(D24:D28)</f>
        <v>440041.198</v>
      </c>
      <c r="E23" s="20">
        <f t="shared" si="0"/>
        <v>81.84133158258877</v>
      </c>
      <c r="F23" s="20">
        <v>106.6</v>
      </c>
    </row>
    <row r="24" spans="1:6" ht="24.75" customHeight="1">
      <c r="A24" s="30">
        <v>1</v>
      </c>
      <c r="B24" s="12" t="s">
        <v>8</v>
      </c>
      <c r="C24" s="15">
        <v>27132</v>
      </c>
      <c r="D24" s="15">
        <f>'95'!D15</f>
        <v>72753.4</v>
      </c>
      <c r="E24" s="22">
        <f t="shared" si="0"/>
        <v>268.1461005454813</v>
      </c>
      <c r="F24" s="22">
        <v>111.1</v>
      </c>
    </row>
    <row r="25" spans="1:6" ht="24.75" customHeight="1">
      <c r="A25" s="30">
        <v>2</v>
      </c>
      <c r="B25" s="12" t="s">
        <v>9</v>
      </c>
      <c r="C25" s="15">
        <v>495836</v>
      </c>
      <c r="D25" s="15">
        <f>'95'!D17</f>
        <v>350629.7</v>
      </c>
      <c r="E25" s="22">
        <f t="shared" si="0"/>
        <v>70.71485329826798</v>
      </c>
      <c r="F25" s="22">
        <v>98.8</v>
      </c>
    </row>
    <row r="26" spans="1:6" ht="24.75" customHeight="1">
      <c r="A26" s="30">
        <v>3</v>
      </c>
      <c r="B26" s="12" t="s">
        <v>20</v>
      </c>
      <c r="C26" s="15">
        <v>10097</v>
      </c>
      <c r="D26" s="15">
        <f>'95'!D30</f>
        <v>4806</v>
      </c>
      <c r="E26" s="22">
        <f t="shared" si="0"/>
        <v>47.59829652371992</v>
      </c>
      <c r="F26" s="22">
        <v>142.1</v>
      </c>
    </row>
    <row r="27" spans="1:6" ht="24.75" customHeight="1">
      <c r="A27" s="30">
        <v>4</v>
      </c>
      <c r="B27" s="12" t="s">
        <v>62</v>
      </c>
      <c r="C27" s="15">
        <v>4611</v>
      </c>
      <c r="D27" s="15">
        <f>'95'!D31</f>
        <v>4611</v>
      </c>
      <c r="E27" s="22">
        <f>D27/C27*100</f>
        <v>100</v>
      </c>
      <c r="F27" s="22">
        <v>70.4</v>
      </c>
    </row>
    <row r="28" spans="1:6" ht="24.75" customHeight="1">
      <c r="A28" s="30">
        <v>5</v>
      </c>
      <c r="B28" s="12" t="s">
        <v>79</v>
      </c>
      <c r="C28" s="15"/>
      <c r="D28" s="15">
        <f>'95'!D32</f>
        <v>7241.098</v>
      </c>
      <c r="E28" s="22"/>
      <c r="F28" s="22"/>
    </row>
    <row r="29" spans="1:6" ht="24.75" customHeight="1">
      <c r="A29" s="29" t="s">
        <v>2</v>
      </c>
      <c r="B29" s="11" t="s">
        <v>74</v>
      </c>
      <c r="C29" s="16"/>
      <c r="D29" s="16">
        <f>'95'!D33</f>
        <v>2326</v>
      </c>
      <c r="E29" s="20"/>
      <c r="F29" s="20"/>
    </row>
    <row r="30" spans="1:6" ht="24.75" customHeight="1">
      <c r="A30" s="31"/>
      <c r="B30" s="18"/>
      <c r="C30" s="19"/>
      <c r="D30" s="19"/>
      <c r="E30" s="23"/>
      <c r="F30" s="23"/>
    </row>
    <row r="31" spans="1:6" ht="18" customHeight="1">
      <c r="A31" s="10"/>
      <c r="B31" s="10"/>
      <c r="C31" s="10"/>
      <c r="D31" s="10"/>
      <c r="E31" s="10"/>
      <c r="F31" s="10"/>
    </row>
    <row r="32" spans="1:6" ht="27" customHeight="1">
      <c r="A32" s="10"/>
      <c r="B32" s="10"/>
      <c r="C32" s="76"/>
      <c r="D32" s="76"/>
      <c r="E32" s="76"/>
      <c r="F32" s="76"/>
    </row>
    <row r="33" spans="1:6" ht="21.75" customHeight="1">
      <c r="A33" s="7"/>
      <c r="B33" s="7"/>
      <c r="C33" s="75"/>
      <c r="D33" s="75"/>
      <c r="E33" s="75"/>
      <c r="F33" s="75"/>
    </row>
    <row r="34" spans="1:6" ht="21.75" customHeight="1">
      <c r="A34" s="7"/>
      <c r="B34" s="7"/>
      <c r="C34" s="75"/>
      <c r="D34" s="75"/>
      <c r="E34" s="75"/>
      <c r="F34" s="75"/>
    </row>
    <row r="35" spans="1:6" ht="15" customHeight="1">
      <c r="A35" s="3"/>
      <c r="B35" s="8"/>
      <c r="C35" s="8"/>
      <c r="D35" s="3"/>
      <c r="E35" s="8"/>
      <c r="F35" s="3"/>
    </row>
    <row r="36" spans="1:6" ht="15" customHeight="1">
      <c r="A36" s="3"/>
      <c r="B36" s="8"/>
      <c r="C36" s="8"/>
      <c r="D36" s="3"/>
      <c r="E36" s="8"/>
      <c r="F36" s="3"/>
    </row>
    <row r="37" spans="1:6" ht="21.75" customHeight="1">
      <c r="A37" s="3"/>
      <c r="B37" s="8"/>
      <c r="C37" s="8"/>
      <c r="D37" s="3"/>
      <c r="E37" s="8"/>
      <c r="F37" s="3"/>
    </row>
    <row r="38" spans="1:6" ht="21.75" customHeight="1">
      <c r="A38" s="3"/>
      <c r="B38" s="2"/>
      <c r="C38" s="2"/>
      <c r="D38" s="3"/>
      <c r="E38" s="2"/>
      <c r="F38" s="3"/>
    </row>
    <row r="39" spans="1:6" ht="21.75" customHeight="1">
      <c r="A39" s="4"/>
      <c r="B39" s="4"/>
      <c r="C39" s="78"/>
      <c r="D39" s="78"/>
      <c r="E39" s="78"/>
      <c r="F39" s="78"/>
    </row>
    <row r="40" spans="1:6" ht="18" customHeight="1">
      <c r="A40" s="3"/>
      <c r="B40" s="3"/>
      <c r="C40" s="3"/>
      <c r="D40" s="3"/>
      <c r="E40" s="3"/>
      <c r="F40" s="3"/>
    </row>
    <row r="41" spans="1:6" ht="18" customHeight="1">
      <c r="A41" s="3"/>
      <c r="B41" s="3"/>
      <c r="C41" s="3"/>
      <c r="D41" s="3"/>
      <c r="E41" s="3"/>
      <c r="F41" s="3"/>
    </row>
    <row r="42" spans="1:6" ht="18" customHeight="1">
      <c r="A42" s="3"/>
      <c r="B42" s="3"/>
      <c r="C42" s="3"/>
      <c r="D42" s="3"/>
      <c r="E42" s="3"/>
      <c r="F42" s="3"/>
    </row>
    <row r="43" spans="1:6" ht="18" customHeight="1">
      <c r="A43" s="3"/>
      <c r="B43" s="3"/>
      <c r="C43" s="3"/>
      <c r="D43" s="3"/>
      <c r="E43" s="3"/>
      <c r="F43" s="3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/>
  <mergeCells count="15">
    <mergeCell ref="C34:F34"/>
    <mergeCell ref="C39:F39"/>
    <mergeCell ref="A6:F6"/>
    <mergeCell ref="A7:F7"/>
    <mergeCell ref="A10:A11"/>
    <mergeCell ref="B10:B11"/>
    <mergeCell ref="C10:C11"/>
    <mergeCell ref="D10:D11"/>
    <mergeCell ref="E10:F10"/>
    <mergeCell ref="A3:F3"/>
    <mergeCell ref="A4:F4"/>
    <mergeCell ref="D9:F9"/>
    <mergeCell ref="C33:F33"/>
    <mergeCell ref="C32:F32"/>
    <mergeCell ref="A8:F8"/>
  </mergeCells>
  <printOptions/>
  <pageMargins left="0.25" right="0" top="0.5" bottom="0.25" header="0.2" footer="0.27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">
      <selection activeCell="B14" sqref="B14"/>
    </sheetView>
  </sheetViews>
  <sheetFormatPr defaultColWidth="8.796875" defaultRowHeight="15"/>
  <cols>
    <col min="1" max="1" width="4.69921875" style="0" customWidth="1"/>
    <col min="2" max="2" width="42" style="0" customWidth="1"/>
    <col min="3" max="3" width="15.19921875" style="0" customWidth="1"/>
    <col min="4" max="4" width="14" style="0" customWidth="1"/>
    <col min="5" max="5" width="10.19921875" style="0" customWidth="1"/>
    <col min="6" max="6" width="9.59765625" style="0" customWidth="1"/>
  </cols>
  <sheetData>
    <row r="1" spans="5:6" ht="15">
      <c r="E1" s="82" t="s">
        <v>57</v>
      </c>
      <c r="F1" s="82"/>
    </row>
    <row r="2" spans="1:6" ht="18" customHeight="1">
      <c r="A2" s="73" t="s">
        <v>61</v>
      </c>
      <c r="B2" s="73"/>
      <c r="C2" s="73"/>
      <c r="D2" s="73"/>
      <c r="E2" s="73"/>
      <c r="F2" s="73"/>
    </row>
    <row r="3" spans="1:6" ht="18" customHeight="1">
      <c r="A3" s="73" t="s">
        <v>63</v>
      </c>
      <c r="B3" s="73"/>
      <c r="C3" s="73"/>
      <c r="D3" s="73"/>
      <c r="E3" s="73"/>
      <c r="F3" s="73"/>
    </row>
    <row r="4" spans="1:6" ht="18" customHeight="1">
      <c r="A4" s="3"/>
      <c r="B4" s="3"/>
      <c r="C4" s="3"/>
      <c r="D4" s="3"/>
      <c r="E4" s="3"/>
      <c r="F4" s="3"/>
    </row>
    <row r="5" spans="1:6" ht="24.75" customHeight="1">
      <c r="A5" s="83" t="s">
        <v>75</v>
      </c>
      <c r="B5" s="83"/>
      <c r="C5" s="83"/>
      <c r="D5" s="83"/>
      <c r="E5" s="83"/>
      <c r="F5" s="83"/>
    </row>
    <row r="6" spans="1:6" ht="20.25" customHeight="1">
      <c r="A6" s="77" t="s">
        <v>84</v>
      </c>
      <c r="B6" s="77"/>
      <c r="C6" s="77"/>
      <c r="D6" s="77"/>
      <c r="E6" s="77"/>
      <c r="F6" s="77"/>
    </row>
    <row r="7" spans="1:6" ht="21.75" customHeight="1">
      <c r="A7" s="77" t="s">
        <v>59</v>
      </c>
      <c r="B7" s="77"/>
      <c r="C7" s="77"/>
      <c r="D7" s="77"/>
      <c r="E7" s="77"/>
      <c r="F7" s="77"/>
    </row>
    <row r="8" spans="1:6" ht="18" customHeight="1">
      <c r="A8" s="85" t="s">
        <v>55</v>
      </c>
      <c r="B8" s="85"/>
      <c r="C8" s="85"/>
      <c r="D8" s="85"/>
      <c r="E8" s="85"/>
      <c r="F8" s="85"/>
    </row>
    <row r="9" spans="1:6" ht="31.5" customHeight="1">
      <c r="A9" s="80" t="s">
        <v>0</v>
      </c>
      <c r="B9" s="80" t="s">
        <v>6</v>
      </c>
      <c r="C9" s="80" t="s">
        <v>11</v>
      </c>
      <c r="D9" s="80" t="s">
        <v>81</v>
      </c>
      <c r="E9" s="81" t="s">
        <v>21</v>
      </c>
      <c r="F9" s="81"/>
    </row>
    <row r="10" spans="1:6" ht="49.5" customHeight="1">
      <c r="A10" s="84"/>
      <c r="B10" s="84"/>
      <c r="C10" s="84"/>
      <c r="D10" s="80"/>
      <c r="E10" s="13" t="s">
        <v>12</v>
      </c>
      <c r="F10" s="13" t="s">
        <v>13</v>
      </c>
    </row>
    <row r="11" spans="1:6" s="1" customFormat="1" ht="24.75" customHeight="1">
      <c r="A11" s="32" t="s">
        <v>5</v>
      </c>
      <c r="B11" s="33" t="s">
        <v>7</v>
      </c>
      <c r="C11" s="34">
        <f>C12+C31</f>
        <v>55750</v>
      </c>
      <c r="D11" s="34">
        <f>D12+D31+D30</f>
        <v>50026.54977899999</v>
      </c>
      <c r="E11" s="35">
        <f>D11/C11*100</f>
        <v>89.7337215766816</v>
      </c>
      <c r="F11" s="35">
        <v>122.9</v>
      </c>
    </row>
    <row r="12" spans="1:6" ht="18" customHeight="1">
      <c r="A12" s="36" t="s">
        <v>1</v>
      </c>
      <c r="B12" s="37" t="s">
        <v>76</v>
      </c>
      <c r="C12" s="38">
        <f>C13+C14+C15+C16+C17+C18+C19+C20+C26+C27+C28+C29</f>
        <v>55750</v>
      </c>
      <c r="D12" s="38">
        <f>D13+D14+D15+D16+D17+D18+D19+D20+D26+D27+D28+D29</f>
        <v>47700.229778999994</v>
      </c>
      <c r="E12" s="39">
        <f>D12/C12*100</f>
        <v>85.56095027623317</v>
      </c>
      <c r="F12" s="39">
        <v>117.2</v>
      </c>
    </row>
    <row r="13" spans="1:6" ht="18" customHeight="1">
      <c r="A13" s="40">
        <v>1</v>
      </c>
      <c r="B13" s="41" t="s">
        <v>22</v>
      </c>
      <c r="C13" s="42"/>
      <c r="D13" s="43"/>
      <c r="E13" s="43"/>
      <c r="F13" s="43"/>
    </row>
    <row r="14" spans="1:6" ht="18" customHeight="1">
      <c r="A14" s="40">
        <v>2</v>
      </c>
      <c r="B14" s="41" t="s">
        <v>23</v>
      </c>
      <c r="C14" s="42"/>
      <c r="D14" s="43"/>
      <c r="E14" s="43"/>
      <c r="F14" s="43"/>
    </row>
    <row r="15" spans="1:6" ht="18" customHeight="1">
      <c r="A15" s="40">
        <v>3</v>
      </c>
      <c r="B15" s="41" t="s">
        <v>24</v>
      </c>
      <c r="C15" s="42">
        <v>20500</v>
      </c>
      <c r="D15" s="42">
        <v>11922.253123</v>
      </c>
      <c r="E15" s="43">
        <f aca="true" t="shared" si="0" ref="E15:E34">D15/C15*100</f>
        <v>58.15733230731708</v>
      </c>
      <c r="F15" s="43">
        <v>77.4</v>
      </c>
    </row>
    <row r="16" spans="1:6" ht="18" customHeight="1">
      <c r="A16" s="40">
        <v>4</v>
      </c>
      <c r="B16" s="41" t="s">
        <v>25</v>
      </c>
      <c r="C16" s="42">
        <v>1300</v>
      </c>
      <c r="D16" s="42">
        <v>1269.185183</v>
      </c>
      <c r="E16" s="43">
        <f t="shared" si="0"/>
        <v>97.62962946153847</v>
      </c>
      <c r="F16" s="43">
        <v>126.08935470346998</v>
      </c>
    </row>
    <row r="17" spans="1:6" ht="18" customHeight="1">
      <c r="A17" s="40">
        <v>5</v>
      </c>
      <c r="B17" s="41" t="s">
        <v>26</v>
      </c>
      <c r="C17" s="42"/>
      <c r="D17" s="42"/>
      <c r="E17" s="43"/>
      <c r="F17" s="43"/>
    </row>
    <row r="18" spans="1:6" ht="18" customHeight="1">
      <c r="A18" s="40">
        <v>6</v>
      </c>
      <c r="B18" s="41" t="s">
        <v>27</v>
      </c>
      <c r="C18" s="42">
        <v>10800</v>
      </c>
      <c r="D18" s="42">
        <v>8704.42336</v>
      </c>
      <c r="E18" s="43">
        <f t="shared" si="0"/>
        <v>80.59651259259259</v>
      </c>
      <c r="F18" s="43">
        <v>115.13883462256366</v>
      </c>
    </row>
    <row r="19" spans="1:6" ht="18" customHeight="1">
      <c r="A19" s="40">
        <v>7</v>
      </c>
      <c r="B19" s="41" t="s">
        <v>28</v>
      </c>
      <c r="C19" s="42">
        <v>3100</v>
      </c>
      <c r="D19" s="42">
        <v>2471.601478</v>
      </c>
      <c r="E19" s="43">
        <f t="shared" si="0"/>
        <v>79.72907993548387</v>
      </c>
      <c r="F19" s="43">
        <v>121.48357117052467</v>
      </c>
    </row>
    <row r="20" spans="1:6" ht="18" customHeight="1">
      <c r="A20" s="40">
        <v>8</v>
      </c>
      <c r="B20" s="41" t="s">
        <v>29</v>
      </c>
      <c r="C20" s="42">
        <f>SUM(C21:C25)</f>
        <v>11750</v>
      </c>
      <c r="D20" s="42">
        <f>SUM(D21:D25)</f>
        <v>17182.292937000002</v>
      </c>
      <c r="E20" s="43">
        <f t="shared" si="0"/>
        <v>146.23228031489364</v>
      </c>
      <c r="F20" s="43">
        <v>254.02670911806104</v>
      </c>
    </row>
    <row r="21" spans="1:6" ht="18" customHeight="1">
      <c r="A21" s="40" t="s">
        <v>30</v>
      </c>
      <c r="B21" s="44" t="s">
        <v>31</v>
      </c>
      <c r="C21" s="42"/>
      <c r="D21" s="42"/>
      <c r="E21" s="43"/>
      <c r="F21" s="43"/>
    </row>
    <row r="22" spans="1:6" ht="18" customHeight="1">
      <c r="A22" s="40" t="s">
        <v>30</v>
      </c>
      <c r="B22" s="44" t="s">
        <v>32</v>
      </c>
      <c r="C22" s="42"/>
      <c r="D22" s="45">
        <v>1.507018</v>
      </c>
      <c r="E22" s="43"/>
      <c r="F22" s="43">
        <v>168.75901455767078</v>
      </c>
    </row>
    <row r="23" spans="1:6" ht="18" customHeight="1">
      <c r="A23" s="40" t="s">
        <v>30</v>
      </c>
      <c r="B23" s="44" t="s">
        <v>33</v>
      </c>
      <c r="C23" s="42">
        <v>9500</v>
      </c>
      <c r="D23" s="42">
        <v>14487.463325</v>
      </c>
      <c r="E23" s="43">
        <f t="shared" si="0"/>
        <v>152.49961394736843</v>
      </c>
      <c r="F23" s="43">
        <v>263.6</v>
      </c>
    </row>
    <row r="24" spans="1:6" ht="18" customHeight="1">
      <c r="A24" s="40" t="s">
        <v>30</v>
      </c>
      <c r="B24" s="44" t="s">
        <v>34</v>
      </c>
      <c r="C24" s="42">
        <v>2250</v>
      </c>
      <c r="D24" s="42">
        <v>2693.322594</v>
      </c>
      <c r="E24" s="43">
        <f t="shared" si="0"/>
        <v>119.70322640000002</v>
      </c>
      <c r="F24" s="43">
        <v>212.4627736915344</v>
      </c>
    </row>
    <row r="25" spans="1:6" ht="21" customHeight="1">
      <c r="A25" s="40" t="s">
        <v>30</v>
      </c>
      <c r="B25" s="44" t="s">
        <v>60</v>
      </c>
      <c r="C25" s="42"/>
      <c r="D25" s="42"/>
      <c r="E25" s="43"/>
      <c r="F25" s="43"/>
    </row>
    <row r="26" spans="1:6" ht="18" customHeight="1">
      <c r="A26" s="40">
        <v>9</v>
      </c>
      <c r="B26" s="41" t="s">
        <v>35</v>
      </c>
      <c r="C26" s="42"/>
      <c r="D26" s="42"/>
      <c r="E26" s="43"/>
      <c r="F26" s="43"/>
    </row>
    <row r="27" spans="1:6" ht="18" customHeight="1">
      <c r="A27" s="40">
        <v>10</v>
      </c>
      <c r="B27" s="41" t="s">
        <v>36</v>
      </c>
      <c r="C27" s="42">
        <v>4200</v>
      </c>
      <c r="D27" s="42">
        <v>2800.902298</v>
      </c>
      <c r="E27" s="43">
        <f t="shared" si="0"/>
        <v>66.68814995238095</v>
      </c>
      <c r="F27" s="43">
        <v>132.74085049048531</v>
      </c>
    </row>
    <row r="28" spans="1:6" ht="18" customHeight="1">
      <c r="A28" s="40">
        <v>11</v>
      </c>
      <c r="B28" s="41" t="s">
        <v>37</v>
      </c>
      <c r="C28" s="42">
        <v>300</v>
      </c>
      <c r="D28" s="46">
        <v>95.145</v>
      </c>
      <c r="E28" s="43">
        <f t="shared" si="0"/>
        <v>31.715</v>
      </c>
      <c r="F28" s="43">
        <v>51.97674990303355</v>
      </c>
    </row>
    <row r="29" spans="1:6" ht="18" customHeight="1">
      <c r="A29" s="40">
        <v>12</v>
      </c>
      <c r="B29" s="41" t="s">
        <v>56</v>
      </c>
      <c r="C29" s="42">
        <v>3800</v>
      </c>
      <c r="D29" s="42">
        <v>3254.4264</v>
      </c>
      <c r="E29" s="43">
        <f t="shared" si="0"/>
        <v>85.6428</v>
      </c>
      <c r="F29" s="43">
        <v>72.57463012750411</v>
      </c>
    </row>
    <row r="30" spans="1:6" ht="18" customHeight="1">
      <c r="A30" s="36" t="s">
        <v>2</v>
      </c>
      <c r="B30" s="37" t="s">
        <v>71</v>
      </c>
      <c r="C30" s="42"/>
      <c r="D30" s="38">
        <v>2326.32</v>
      </c>
      <c r="E30" s="43"/>
      <c r="F30" s="43"/>
    </row>
    <row r="31" spans="1:6" ht="18" customHeight="1">
      <c r="A31" s="36" t="s">
        <v>3</v>
      </c>
      <c r="B31" s="37" t="s">
        <v>15</v>
      </c>
      <c r="C31" s="47"/>
      <c r="D31" s="48"/>
      <c r="E31" s="43"/>
      <c r="F31" s="43"/>
    </row>
    <row r="32" spans="1:6" ht="18" customHeight="1">
      <c r="A32" s="36" t="s">
        <v>4</v>
      </c>
      <c r="B32" s="37" t="s">
        <v>40</v>
      </c>
      <c r="C32" s="47">
        <f>SUM(C33:C34)</f>
        <v>51246</v>
      </c>
      <c r="D32" s="47">
        <f>SUM(D33:D34)</f>
        <v>46347</v>
      </c>
      <c r="E32" s="49">
        <f t="shared" si="0"/>
        <v>90.44022948132537</v>
      </c>
      <c r="F32" s="39">
        <v>118.24816065645626</v>
      </c>
    </row>
    <row r="33" spans="1:6" ht="18" customHeight="1">
      <c r="A33" s="40">
        <v>1</v>
      </c>
      <c r="B33" s="41" t="s">
        <v>38</v>
      </c>
      <c r="C33" s="42">
        <v>19274.5</v>
      </c>
      <c r="D33" s="42">
        <v>16756</v>
      </c>
      <c r="E33" s="43">
        <f t="shared" si="0"/>
        <v>86.93351319100366</v>
      </c>
      <c r="F33" s="43">
        <v>171.87287479641637</v>
      </c>
    </row>
    <row r="34" spans="1:6" ht="18" customHeight="1">
      <c r="A34" s="50">
        <v>2</v>
      </c>
      <c r="B34" s="51" t="s">
        <v>39</v>
      </c>
      <c r="C34" s="52">
        <v>31971.5</v>
      </c>
      <c r="D34" s="52">
        <v>29591</v>
      </c>
      <c r="E34" s="53">
        <f t="shared" si="0"/>
        <v>92.55430617894062</v>
      </c>
      <c r="F34" s="53">
        <v>100.49371003311052</v>
      </c>
    </row>
    <row r="35" spans="1:6" ht="12" customHeight="1">
      <c r="A35" s="3"/>
      <c r="B35" s="3"/>
      <c r="C35" s="3"/>
      <c r="D35" s="3"/>
      <c r="E35" s="3"/>
      <c r="F35" s="3"/>
    </row>
    <row r="36" spans="3:6" ht="18" customHeight="1">
      <c r="C36" s="76"/>
      <c r="D36" s="76"/>
      <c r="E36" s="76"/>
      <c r="F36" s="76"/>
    </row>
    <row r="37" spans="3:6" ht="18" customHeight="1">
      <c r="C37" s="75"/>
      <c r="D37" s="75"/>
      <c r="E37" s="75"/>
      <c r="F37" s="75"/>
    </row>
    <row r="38" spans="3:6" ht="18" customHeight="1">
      <c r="C38" s="75"/>
      <c r="D38" s="75"/>
      <c r="E38" s="75"/>
      <c r="F38" s="75"/>
    </row>
    <row r="39" spans="3:6" ht="18" customHeight="1">
      <c r="C39" s="8"/>
      <c r="D39" s="3"/>
      <c r="E39" s="8"/>
      <c r="F39" s="3"/>
    </row>
    <row r="40" spans="3:6" ht="18" customHeight="1">
      <c r="C40" s="8"/>
      <c r="D40" s="3"/>
      <c r="E40" s="8"/>
      <c r="F40" s="3"/>
    </row>
    <row r="41" spans="3:6" ht="18" customHeight="1">
      <c r="C41" s="2"/>
      <c r="D41" s="3"/>
      <c r="E41" s="2"/>
      <c r="F41" s="3"/>
    </row>
    <row r="42" spans="3:6" ht="18" customHeight="1">
      <c r="C42" s="78"/>
      <c r="D42" s="78"/>
      <c r="E42" s="78"/>
      <c r="F42" s="78"/>
    </row>
    <row r="43" spans="3:6" ht="18" customHeight="1">
      <c r="C43" s="3"/>
      <c r="D43" s="3"/>
      <c r="E43" s="3"/>
      <c r="F43" s="3"/>
    </row>
    <row r="44" spans="3:6" ht="18" customHeight="1">
      <c r="C44" s="3"/>
      <c r="D44" s="3"/>
      <c r="E44" s="3"/>
      <c r="F44" s="3"/>
    </row>
    <row r="45" spans="3:6" ht="18" customHeight="1">
      <c r="C45" s="3"/>
      <c r="D45" s="3"/>
      <c r="E45" s="3"/>
      <c r="F45" s="3"/>
    </row>
    <row r="46" ht="18" customHeight="1"/>
    <row r="47" ht="18" customHeight="1"/>
    <row r="48" ht="18" customHeight="1"/>
  </sheetData>
  <sheetProtection/>
  <mergeCells count="16">
    <mergeCell ref="A6:F6"/>
    <mergeCell ref="C9:C10"/>
    <mergeCell ref="D9:D10"/>
    <mergeCell ref="C37:F37"/>
    <mergeCell ref="C36:F36"/>
    <mergeCell ref="A8:F8"/>
    <mergeCell ref="C42:F42"/>
    <mergeCell ref="E1:F1"/>
    <mergeCell ref="A2:F2"/>
    <mergeCell ref="A3:F3"/>
    <mergeCell ref="E9:F9"/>
    <mergeCell ref="A5:F5"/>
    <mergeCell ref="A7:F7"/>
    <mergeCell ref="A9:A10"/>
    <mergeCell ref="B9:B10"/>
    <mergeCell ref="C38:F38"/>
  </mergeCells>
  <printOptions/>
  <pageMargins left="0.2" right="0.27" top="0.25" bottom="0" header="0.27" footer="0.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">
      <selection activeCell="B15" sqref="B15"/>
    </sheetView>
  </sheetViews>
  <sheetFormatPr defaultColWidth="8.796875" defaultRowHeight="15"/>
  <cols>
    <col min="1" max="1" width="7.19921875" style="0" customWidth="1"/>
    <col min="2" max="2" width="33.69921875" style="0" customWidth="1"/>
    <col min="3" max="3" width="16" style="0" customWidth="1"/>
    <col min="4" max="4" width="15" style="0" customWidth="1"/>
    <col min="5" max="5" width="8.8984375" style="0" customWidth="1"/>
  </cols>
  <sheetData>
    <row r="1" spans="4:6" ht="15">
      <c r="D1" s="24"/>
      <c r="E1" s="24" t="s">
        <v>41</v>
      </c>
      <c r="F1" s="24"/>
    </row>
    <row r="2" spans="4:6" ht="15">
      <c r="D2" s="14"/>
      <c r="E2" s="14"/>
      <c r="F2" s="14"/>
    </row>
    <row r="3" spans="1:6" ht="18" customHeight="1">
      <c r="A3" s="73" t="s">
        <v>61</v>
      </c>
      <c r="B3" s="73"/>
      <c r="C3" s="73"/>
      <c r="D3" s="73"/>
      <c r="E3" s="73"/>
      <c r="F3" s="73"/>
    </row>
    <row r="4" spans="1:6" ht="18" customHeight="1">
      <c r="A4" s="73" t="s">
        <v>63</v>
      </c>
      <c r="B4" s="73"/>
      <c r="C4" s="73"/>
      <c r="D4" s="73"/>
      <c r="E4" s="73"/>
      <c r="F4" s="73"/>
    </row>
    <row r="5" spans="1:6" ht="18" customHeight="1">
      <c r="A5" s="3"/>
      <c r="B5" s="3"/>
      <c r="C5" s="3"/>
      <c r="D5" s="3"/>
      <c r="E5" s="3"/>
      <c r="F5" s="3"/>
    </row>
    <row r="6" spans="1:6" ht="24.75" customHeight="1">
      <c r="A6" s="83" t="s">
        <v>77</v>
      </c>
      <c r="B6" s="83"/>
      <c r="C6" s="83"/>
      <c r="D6" s="83"/>
      <c r="E6" s="83"/>
      <c r="F6" s="83"/>
    </row>
    <row r="7" spans="1:6" ht="24.75" customHeight="1">
      <c r="A7" s="77" t="s">
        <v>85</v>
      </c>
      <c r="B7" s="77"/>
      <c r="C7" s="77"/>
      <c r="D7" s="77"/>
      <c r="E7" s="77"/>
      <c r="F7" s="77"/>
    </row>
    <row r="8" spans="1:6" ht="18" customHeight="1">
      <c r="A8" s="77" t="s">
        <v>59</v>
      </c>
      <c r="B8" s="77"/>
      <c r="C8" s="77"/>
      <c r="D8" s="77"/>
      <c r="E8" s="77"/>
      <c r="F8" s="77"/>
    </row>
    <row r="9" spans="1:6" ht="18" customHeight="1">
      <c r="A9" s="5"/>
      <c r="B9" s="6"/>
      <c r="C9" s="6"/>
      <c r="D9" s="86" t="s">
        <v>54</v>
      </c>
      <c r="E9" s="86"/>
      <c r="F9" s="86"/>
    </row>
    <row r="10" spans="1:6" ht="18" customHeight="1">
      <c r="A10" s="80" t="s">
        <v>0</v>
      </c>
      <c r="B10" s="80" t="s">
        <v>6</v>
      </c>
      <c r="C10" s="80" t="s">
        <v>11</v>
      </c>
      <c r="D10" s="80" t="s">
        <v>78</v>
      </c>
      <c r="E10" s="81" t="s">
        <v>21</v>
      </c>
      <c r="F10" s="81"/>
    </row>
    <row r="11" spans="1:6" ht="39.75" customHeight="1">
      <c r="A11" s="80"/>
      <c r="B11" s="80"/>
      <c r="C11" s="80"/>
      <c r="D11" s="80"/>
      <c r="E11" s="9" t="s">
        <v>12</v>
      </c>
      <c r="F11" s="9" t="s">
        <v>13</v>
      </c>
    </row>
    <row r="12" spans="1:6" ht="18" customHeight="1">
      <c r="A12" s="54"/>
      <c r="B12" s="55" t="s">
        <v>17</v>
      </c>
      <c r="C12" s="56">
        <f>C13+C33</f>
        <v>537676</v>
      </c>
      <c r="D12" s="56">
        <f>D13+D33</f>
        <v>442367.198</v>
      </c>
      <c r="E12" s="39">
        <f aca="true" t="shared" si="0" ref="E12:E30">D12/C12*100</f>
        <v>82.27393411645674</v>
      </c>
      <c r="F12" s="57">
        <v>102.80123150599371</v>
      </c>
    </row>
    <row r="13" spans="1:6" ht="18" customHeight="1">
      <c r="A13" s="58" t="s">
        <v>5</v>
      </c>
      <c r="B13" s="59" t="s">
        <v>42</v>
      </c>
      <c r="C13" s="38">
        <f>C14+C17+C30+C33+C31+C32</f>
        <v>537676</v>
      </c>
      <c r="D13" s="38">
        <f>D14+D17+D30+D31+D32</f>
        <v>440041.198</v>
      </c>
      <c r="E13" s="39">
        <f t="shared" si="0"/>
        <v>81.84133158258877</v>
      </c>
      <c r="F13" s="57">
        <v>102.26069489847846</v>
      </c>
    </row>
    <row r="14" spans="1:6" ht="18" customHeight="1">
      <c r="A14" s="58" t="s">
        <v>1</v>
      </c>
      <c r="B14" s="59" t="s">
        <v>8</v>
      </c>
      <c r="C14" s="38">
        <f>SUM(C15:C16)</f>
        <v>27132</v>
      </c>
      <c r="D14" s="38">
        <f>D15+D16</f>
        <v>72753.4</v>
      </c>
      <c r="E14" s="39">
        <f t="shared" si="0"/>
        <v>268.1461005454813</v>
      </c>
      <c r="F14" s="57">
        <v>111.12503948954948</v>
      </c>
    </row>
    <row r="15" spans="1:6" ht="18" customHeight="1">
      <c r="A15" s="60">
        <v>1</v>
      </c>
      <c r="B15" s="61" t="s">
        <v>43</v>
      </c>
      <c r="C15" s="42">
        <v>27132</v>
      </c>
      <c r="D15" s="42">
        <f>75079.4-2326</f>
        <v>72753.4</v>
      </c>
      <c r="E15" s="43">
        <f t="shared" si="0"/>
        <v>268.1461005454813</v>
      </c>
      <c r="F15" s="62">
        <v>111.12503948954948</v>
      </c>
    </row>
    <row r="16" spans="1:6" ht="18" customHeight="1">
      <c r="A16" s="60">
        <v>2</v>
      </c>
      <c r="B16" s="61" t="s">
        <v>44</v>
      </c>
      <c r="C16" s="42"/>
      <c r="D16" s="42"/>
      <c r="E16" s="39"/>
      <c r="F16" s="62"/>
    </row>
    <row r="17" spans="1:6" ht="18" customHeight="1">
      <c r="A17" s="58" t="s">
        <v>2</v>
      </c>
      <c r="B17" s="59" t="s">
        <v>9</v>
      </c>
      <c r="C17" s="38">
        <v>495836</v>
      </c>
      <c r="D17" s="38">
        <f>286604+68831.7-4806</f>
        <v>350629.7</v>
      </c>
      <c r="E17" s="39">
        <f t="shared" si="0"/>
        <v>70.71485329826798</v>
      </c>
      <c r="F17" s="57">
        <v>98.79460921849476</v>
      </c>
    </row>
    <row r="18" spans="1:6" ht="18" customHeight="1">
      <c r="A18" s="60"/>
      <c r="B18" s="63" t="s">
        <v>45</v>
      </c>
      <c r="C18" s="42"/>
      <c r="D18" s="42"/>
      <c r="E18" s="39"/>
      <c r="F18" s="62"/>
    </row>
    <row r="19" spans="1:6" ht="18" customHeight="1">
      <c r="A19" s="60">
        <v>1</v>
      </c>
      <c r="B19" s="64" t="s">
        <v>46</v>
      </c>
      <c r="C19" s="42">
        <v>238972.92</v>
      </c>
      <c r="D19" s="42">
        <f>174518+155.9</f>
        <v>174673.9</v>
      </c>
      <c r="E19" s="43">
        <f t="shared" si="0"/>
        <v>73.0935957095055</v>
      </c>
      <c r="F19" s="62">
        <v>105.53973857652699</v>
      </c>
    </row>
    <row r="20" spans="1:6" ht="18" customHeight="1">
      <c r="A20" s="60">
        <v>2</v>
      </c>
      <c r="B20" s="64" t="s">
        <v>47</v>
      </c>
      <c r="C20" s="42"/>
      <c r="D20" s="42"/>
      <c r="E20" s="43"/>
      <c r="F20" s="62"/>
    </row>
    <row r="21" spans="1:6" ht="18" customHeight="1">
      <c r="A21" s="60">
        <v>3</v>
      </c>
      <c r="B21" s="64" t="s">
        <v>48</v>
      </c>
      <c r="C21" s="42">
        <v>59292.056</v>
      </c>
      <c r="D21" s="42">
        <f>44011.3+815.2</f>
        <v>44826.5</v>
      </c>
      <c r="E21" s="43">
        <f t="shared" si="0"/>
        <v>75.60287671589597</v>
      </c>
      <c r="F21" s="62">
        <v>128.97706497671555</v>
      </c>
    </row>
    <row r="22" spans="1:6" ht="18" customHeight="1">
      <c r="A22" s="60">
        <v>4</v>
      </c>
      <c r="B22" s="64" t="s">
        <v>49</v>
      </c>
      <c r="C22" s="42">
        <v>3541</v>
      </c>
      <c r="D22" s="42">
        <v>2970.5</v>
      </c>
      <c r="E22" s="43">
        <f t="shared" si="0"/>
        <v>83.88873199661113</v>
      </c>
      <c r="F22" s="62">
        <v>124.99747522352689</v>
      </c>
    </row>
    <row r="23" spans="1:6" ht="18" customHeight="1">
      <c r="A23" s="60">
        <v>5</v>
      </c>
      <c r="B23" s="64" t="s">
        <v>50</v>
      </c>
      <c r="C23" s="42">
        <v>2492.8</v>
      </c>
      <c r="D23" s="42">
        <v>1835.5</v>
      </c>
      <c r="E23" s="43">
        <f t="shared" si="0"/>
        <v>73.63206033376123</v>
      </c>
      <c r="F23" s="62">
        <v>131.94897733252435</v>
      </c>
    </row>
    <row r="24" spans="1:6" ht="18" customHeight="1">
      <c r="A24" s="60">
        <v>6</v>
      </c>
      <c r="B24" s="64" t="s">
        <v>51</v>
      </c>
      <c r="C24" s="42">
        <v>277</v>
      </c>
      <c r="D24" s="42">
        <v>670</v>
      </c>
      <c r="E24" s="43">
        <f t="shared" si="0"/>
        <v>241.87725631768956</v>
      </c>
      <c r="F24" s="62">
        <v>116.60995709797845</v>
      </c>
    </row>
    <row r="25" spans="1:6" ht="18" customHeight="1">
      <c r="A25" s="60">
        <v>7</v>
      </c>
      <c r="B25" s="64" t="s">
        <v>52</v>
      </c>
      <c r="C25" s="42">
        <v>7568.651</v>
      </c>
      <c r="D25" s="42">
        <f>4884.2-213.6</f>
        <v>4670.599999999999</v>
      </c>
      <c r="E25" s="43">
        <f t="shared" si="0"/>
        <v>61.70980799616734</v>
      </c>
      <c r="F25" s="62">
        <v>127.71258679648835</v>
      </c>
    </row>
    <row r="26" spans="1:6" ht="18" customHeight="1">
      <c r="A26" s="60">
        <v>8</v>
      </c>
      <c r="B26" s="64" t="s">
        <v>64</v>
      </c>
      <c r="C26" s="42">
        <v>23814.82</v>
      </c>
      <c r="D26" s="42">
        <f>7650-746.4</f>
        <v>6903.6</v>
      </c>
      <c r="E26" s="43">
        <f t="shared" si="0"/>
        <v>28.98867175985374</v>
      </c>
      <c r="F26" s="62">
        <v>57.60872231904898</v>
      </c>
    </row>
    <row r="27" spans="1:6" ht="18" customHeight="1">
      <c r="A27" s="60">
        <v>9</v>
      </c>
      <c r="B27" s="64" t="s">
        <v>65</v>
      </c>
      <c r="C27" s="42">
        <v>100292.608</v>
      </c>
      <c r="D27" s="42">
        <f>80638-329.2</f>
        <v>80308.8</v>
      </c>
      <c r="E27" s="43">
        <f t="shared" si="0"/>
        <v>80.07449561985666</v>
      </c>
      <c r="F27" s="62">
        <v>107.66121609819173</v>
      </c>
    </row>
    <row r="28" spans="1:6" ht="18" customHeight="1">
      <c r="A28" s="60">
        <v>10</v>
      </c>
      <c r="B28" s="64" t="s">
        <v>53</v>
      </c>
      <c r="C28" s="42">
        <v>39337.673</v>
      </c>
      <c r="D28" s="42">
        <f>21122.4-22.3</f>
        <v>21100.100000000002</v>
      </c>
      <c r="E28" s="43">
        <f t="shared" si="0"/>
        <v>53.63840408150223</v>
      </c>
      <c r="F28" s="62">
        <v>43.885941519327424</v>
      </c>
    </row>
    <row r="29" spans="1:6" ht="18" customHeight="1">
      <c r="A29" s="60">
        <v>11</v>
      </c>
      <c r="B29" s="65" t="s">
        <v>66</v>
      </c>
      <c r="C29" s="42">
        <v>6124.01</v>
      </c>
      <c r="D29" s="42">
        <f>1727.2-119+11062</f>
        <v>12670.2</v>
      </c>
      <c r="E29" s="43">
        <f t="shared" si="0"/>
        <v>206.89384896497555</v>
      </c>
      <c r="F29" s="62">
        <v>113.31902334317145</v>
      </c>
    </row>
    <row r="30" spans="1:6" ht="18" customHeight="1">
      <c r="A30" s="58" t="s">
        <v>3</v>
      </c>
      <c r="B30" s="59" t="s">
        <v>20</v>
      </c>
      <c r="C30" s="38">
        <v>10097</v>
      </c>
      <c r="D30" s="38">
        <v>4806</v>
      </c>
      <c r="E30" s="39">
        <f t="shared" si="0"/>
        <v>47.59829652371992</v>
      </c>
      <c r="F30" s="57">
        <v>142.12404773782933</v>
      </c>
    </row>
    <row r="31" spans="1:6" ht="18" customHeight="1">
      <c r="A31" s="66" t="s">
        <v>58</v>
      </c>
      <c r="B31" s="67" t="s">
        <v>62</v>
      </c>
      <c r="C31" s="68">
        <v>4611</v>
      </c>
      <c r="D31" s="68">
        <v>4611</v>
      </c>
      <c r="E31" s="39">
        <f>D31/C31*100</f>
        <v>100</v>
      </c>
      <c r="F31" s="57">
        <v>70.35398230088495</v>
      </c>
    </row>
    <row r="32" spans="1:6" ht="18" customHeight="1">
      <c r="A32" s="66" t="s">
        <v>80</v>
      </c>
      <c r="B32" s="67" t="s">
        <v>79</v>
      </c>
      <c r="C32" s="68"/>
      <c r="D32" s="68">
        <v>7241.098</v>
      </c>
      <c r="E32" s="39"/>
      <c r="F32" s="57"/>
    </row>
    <row r="33" spans="1:6" ht="18" customHeight="1">
      <c r="A33" s="66" t="s">
        <v>4</v>
      </c>
      <c r="B33" s="67" t="s">
        <v>73</v>
      </c>
      <c r="C33" s="68"/>
      <c r="D33" s="68">
        <v>2326</v>
      </c>
      <c r="E33" s="39"/>
      <c r="F33" s="57"/>
    </row>
    <row r="34" spans="1:6" ht="18" customHeight="1">
      <c r="A34" s="69"/>
      <c r="B34" s="70"/>
      <c r="C34" s="71"/>
      <c r="D34" s="71"/>
      <c r="E34" s="72"/>
      <c r="F34" s="72"/>
    </row>
    <row r="35" ht="18" customHeight="1"/>
    <row r="36" spans="3:6" ht="18" customHeight="1">
      <c r="C36" s="76"/>
      <c r="D36" s="76"/>
      <c r="E36" s="76"/>
      <c r="F36" s="76"/>
    </row>
    <row r="37" spans="3:6" ht="18" customHeight="1">
      <c r="C37" s="75"/>
      <c r="D37" s="75"/>
      <c r="E37" s="75"/>
      <c r="F37" s="75"/>
    </row>
    <row r="38" spans="3:6" ht="18" customHeight="1">
      <c r="C38" s="75"/>
      <c r="D38" s="75"/>
      <c r="E38" s="75"/>
      <c r="F38" s="75"/>
    </row>
    <row r="39" spans="3:6" ht="18" customHeight="1">
      <c r="C39" s="8"/>
      <c r="D39" s="3"/>
      <c r="E39" s="8"/>
      <c r="F39" s="3"/>
    </row>
    <row r="40" spans="3:6" ht="18" customHeight="1">
      <c r="C40" s="8"/>
      <c r="D40" s="3"/>
      <c r="E40" s="8"/>
      <c r="F40" s="3"/>
    </row>
    <row r="41" spans="3:6" ht="18" customHeight="1">
      <c r="C41" s="2"/>
      <c r="D41" s="3"/>
      <c r="E41" s="2"/>
      <c r="F41" s="3"/>
    </row>
    <row r="42" spans="3:6" ht="18" customHeight="1">
      <c r="C42" s="78"/>
      <c r="D42" s="78"/>
      <c r="E42" s="78"/>
      <c r="F42" s="78"/>
    </row>
    <row r="43" spans="3:6" ht="18" customHeight="1">
      <c r="C43" s="3"/>
      <c r="D43" s="3"/>
      <c r="E43" s="3"/>
      <c r="F43" s="3"/>
    </row>
    <row r="44" spans="3:6" ht="18" customHeight="1">
      <c r="C44" s="3"/>
      <c r="D44" s="3"/>
      <c r="E44" s="3"/>
      <c r="F44" s="3"/>
    </row>
    <row r="45" spans="3:6" ht="18" customHeight="1">
      <c r="C45" s="3"/>
      <c r="D45" s="3"/>
      <c r="E45" s="3"/>
      <c r="F45" s="3"/>
    </row>
    <row r="46" ht="18" customHeight="1"/>
    <row r="47" ht="18" customHeight="1"/>
    <row r="48" ht="18" customHeight="1"/>
  </sheetData>
  <sheetProtection/>
  <mergeCells count="15">
    <mergeCell ref="C42:F42"/>
    <mergeCell ref="A6:F6"/>
    <mergeCell ref="A8:F8"/>
    <mergeCell ref="D10:D11"/>
    <mergeCell ref="E10:F10"/>
    <mergeCell ref="C37:F37"/>
    <mergeCell ref="C38:F38"/>
    <mergeCell ref="D9:F9"/>
    <mergeCell ref="A7:F7"/>
    <mergeCell ref="A3:F3"/>
    <mergeCell ref="A4:F4"/>
    <mergeCell ref="A10:A11"/>
    <mergeCell ref="B10:B11"/>
    <mergeCell ref="C10:C11"/>
    <mergeCell ref="C36:F36"/>
  </mergeCells>
  <printOptions/>
  <pageMargins left="0.5" right="0.25" top="0.75" bottom="0.75" header="0.29" footer="0.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Windows User</cp:lastModifiedBy>
  <cp:lastPrinted>2019-07-06T09:26:14Z</cp:lastPrinted>
  <dcterms:created xsi:type="dcterms:W3CDTF">2001-03-03T02:38:26Z</dcterms:created>
  <dcterms:modified xsi:type="dcterms:W3CDTF">2019-10-10T01:45:01Z</dcterms:modified>
  <cp:category/>
  <cp:version/>
  <cp:contentType/>
  <cp:contentStatus/>
</cp:coreProperties>
</file>