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9480" windowHeight="5640" activeTab="10"/>
  </bookViews>
  <sheets>
    <sheet name="81" sheetId="1" r:id="rId1"/>
    <sheet name="82" sheetId="2" r:id="rId2"/>
    <sheet name="83" sheetId="3" r:id="rId3"/>
    <sheet name="84" sheetId="4" r:id="rId4"/>
    <sheet name="85" sheetId="5" r:id="rId5"/>
    <sheet name="86" sheetId="6" r:id="rId6"/>
    <sheet name="87" sheetId="7" r:id="rId7"/>
    <sheet name="88" sheetId="8" r:id="rId8"/>
    <sheet name="89" sheetId="9" r:id="rId9"/>
    <sheet name="90" sheetId="10" r:id="rId10"/>
    <sheet name="92" sheetId="11" r:id="rId11"/>
  </sheets>
  <definedNames>
    <definedName name="_xlnm.Print_Area" localSheetId="1">'82'!$A$1:$C$34</definedName>
    <definedName name="_xlnm.Print_Area" localSheetId="3">'84'!$A$1:$E$33</definedName>
    <definedName name="_xlnm.Print_Area" localSheetId="5">'86'!$A$1:$I$139</definedName>
    <definedName name="_xlnm.Print_Area" localSheetId="6">'87'!$A$1:$J$37</definedName>
    <definedName name="_xlnm.Print_Area" localSheetId="7">'88'!$A$1:$X$247</definedName>
    <definedName name="_xlnm.Print_Area" localSheetId="10">'92'!$A$1:$I$71</definedName>
    <definedName name="_xlnm.Print_Titles" localSheetId="1">'82'!$11:$11</definedName>
    <definedName name="_xlnm.Print_Titles" localSheetId="5">'86'!$11:$11</definedName>
    <definedName name="_xlnm.Print_Titles" localSheetId="7">'88'!$11:$11</definedName>
    <definedName name="_xlnm.Print_Titles" localSheetId="10">'92'!$10:$10</definedName>
  </definedNames>
  <calcPr fullCalcOnLoad="1"/>
</workbook>
</file>

<file path=xl/sharedStrings.xml><?xml version="1.0" encoding="utf-8"?>
<sst xmlns="http://schemas.openxmlformats.org/spreadsheetml/2006/main" count="790" uniqueCount="436">
  <si>
    <t>Công an huyện</t>
  </si>
  <si>
    <t>Hội bảo trợ bệnh nhân nghèo</t>
  </si>
  <si>
    <t>STT</t>
  </si>
  <si>
    <t>I</t>
  </si>
  <si>
    <t>II</t>
  </si>
  <si>
    <t>III</t>
  </si>
  <si>
    <t>IV</t>
  </si>
  <si>
    <t>B</t>
  </si>
  <si>
    <t>A</t>
  </si>
  <si>
    <t>C</t>
  </si>
  <si>
    <t>Trường Mầm non Nam Phong</t>
  </si>
  <si>
    <t>Trường Mầm non Minh Cầm</t>
  </si>
  <si>
    <t>Trường Mầm non Đồng Lâm</t>
  </si>
  <si>
    <t>Trường Mầm non Đức Phú</t>
  </si>
  <si>
    <t>Trường Mầm non Thiết Sơn</t>
  </si>
  <si>
    <t>Trường Mầm non Đồng Lê</t>
  </si>
  <si>
    <t>Đơn vị tính: Ngàn đồng</t>
  </si>
  <si>
    <t>Xã Châu Hóa</t>
  </si>
  <si>
    <t>Xã Thuận Hóa</t>
  </si>
  <si>
    <t>Xã Nam Hóa</t>
  </si>
  <si>
    <t>Xã Cao Quảng</t>
  </si>
  <si>
    <t>Xã Lâm Hóa</t>
  </si>
  <si>
    <t>Xã Thanh Thạch</t>
  </si>
  <si>
    <t>Xã Hương Hóa</t>
  </si>
  <si>
    <t>Xã Thanh Hóa</t>
  </si>
  <si>
    <t>Xã Tiến Hóa</t>
  </si>
  <si>
    <t>Xã Lê Hóa</t>
  </si>
  <si>
    <t>Xã Thạch Hóa</t>
  </si>
  <si>
    <t>Xã Đồng Hóa</t>
  </si>
  <si>
    <t>Xã Sơn Hóa</t>
  </si>
  <si>
    <t>Xã Mai Hóa</t>
  </si>
  <si>
    <t>Xã Văn Hóa</t>
  </si>
  <si>
    <t>Thị trấn Đồng Lê</t>
  </si>
  <si>
    <t>Xã Kim Hóa</t>
  </si>
  <si>
    <t xml:space="preserve">  UỶ BAN NHÂN DÂN </t>
  </si>
  <si>
    <t xml:space="preserve"> HUYỆN  TUYÊN HOÁ                                                                           </t>
  </si>
  <si>
    <t>của Uỷ ban Nhân dân huyện Tuyên Hoá)</t>
  </si>
  <si>
    <t>Chi đầu tư phát triển</t>
  </si>
  <si>
    <t>Chi thường xuyên</t>
  </si>
  <si>
    <t>Chi chuyển nguồn sang năm sau</t>
  </si>
  <si>
    <t>Nội dung</t>
  </si>
  <si>
    <t>Dự toán</t>
  </si>
  <si>
    <t>TỔNG NGUỒN THU NGÂN SÁCH HUYỆN</t>
  </si>
  <si>
    <t>Thu ngân sách huyện được hưởng theo phân cấp</t>
  </si>
  <si>
    <t>-</t>
  </si>
  <si>
    <t>Thu ngân sách huyện hưởng 100%</t>
  </si>
  <si>
    <t xml:space="preserve">Thu ngân sách huyện hưởng từ các khoản thu phân chia </t>
  </si>
  <si>
    <t>Thu bổ sung cân đối</t>
  </si>
  <si>
    <t>Thu bổ sung có mục tiêu</t>
  </si>
  <si>
    <t>Thu kết dư</t>
  </si>
  <si>
    <t>Thu chuyển nguồn từ năm trước chuyển sang</t>
  </si>
  <si>
    <t>TỔNG CHI NGÂN SÁCH HUYỆN</t>
  </si>
  <si>
    <t>Dự phòng ngân sách</t>
  </si>
  <si>
    <t>Chi tạo nguồn, điều chỉnh tiền lương</t>
  </si>
  <si>
    <t>Chi các chương trình mục tiêu</t>
  </si>
  <si>
    <t>Chi các chương trình mục tiêu quốc gia</t>
  </si>
  <si>
    <t>Chi các chương trình mục tiêu, nhiệm vụ</t>
  </si>
  <si>
    <t>Thu nội địa</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</si>
  <si>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</si>
  <si>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</si>
  <si>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</si>
  <si>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</si>
  <si>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</si>
  <si>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</si>
  <si>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</si>
  <si>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</si>
  <si>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</si>
  <si>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</si>
  <si>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</si>
  <si>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</si>
  <si>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</si>
  <si>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</si>
  <si>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</si>
  <si>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viện trợ</t>
  </si>
  <si>
    <t>1.1</t>
  </si>
  <si>
    <t>1.3</t>
  </si>
  <si>
    <t>1.4</t>
  </si>
  <si>
    <t>1.5</t>
  </si>
  <si>
    <t>1.6</t>
  </si>
  <si>
    <t>1.7</t>
  </si>
  <si>
    <t>Ngân sách cấp huyện</t>
  </si>
  <si>
    <t>Ngân sách xã</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</si>
  <si>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</si>
  <si>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</si>
  <si>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</si>
  <si>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</si>
  <si>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</si>
  <si>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</si>
  <si>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</si>
  <si>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</si>
  <si>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</si>
  <si>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Trong đó:</t>
  </si>
  <si>
    <t>CHI CÁC CHƯƠNG TRÌNH MỤC TIÊU</t>
  </si>
  <si>
    <t>CHI CHUYỂN NGUỒN SANG NĂM SAU</t>
  </si>
  <si>
    <t>CHI NGÂN SÁCH CẤP HUYỆN THEO LĨNH VỰC</t>
  </si>
  <si>
    <t>Chi y tế, dân số và gia đình</t>
  </si>
  <si>
    <t>Chi văn hóa thông tin</t>
  </si>
  <si>
    <t>Chi phát thanh, truyền hình, thông tấn</t>
  </si>
  <si>
    <t>Chi thể dục thể thao</t>
  </si>
  <si>
    <t>Chi bảo vệ môi trường</t>
  </si>
  <si>
    <t>1.8</t>
  </si>
  <si>
    <t>Chi các hoạt động kinh tế</t>
  </si>
  <si>
    <t>1.9</t>
  </si>
  <si>
    <t>Chi hoạt động của cơ quan quản lý nhà nước, đảng, đoàn thể</t>
  </si>
  <si>
    <t>Chi bảo đảm xã hội</t>
  </si>
  <si>
    <t xml:space="preserve">Dự phòng ngân sách </t>
  </si>
  <si>
    <t xml:space="preserve">Chi tạo nguồn, điều chỉnh tiền lương </t>
  </si>
  <si>
    <t>Tổng số</t>
  </si>
  <si>
    <t>Đơn vị</t>
  </si>
  <si>
    <t>Trường Mầm non Văn Hoá</t>
  </si>
  <si>
    <t>Trường Mầm non Tiến Hoá</t>
  </si>
  <si>
    <t>Trường Mầm non Châu Hoá</t>
  </si>
  <si>
    <t>Trường Mầm non Cao Quảng</t>
  </si>
  <si>
    <t>Trường Mầm non Mai Hoá</t>
  </si>
  <si>
    <t>Trường Mầm non Huyền Thuỷ</t>
  </si>
  <si>
    <t>Trường Mầm non Nam Hóa</t>
  </si>
  <si>
    <t xml:space="preserve">Trường Mầm non Đồng Hoá </t>
  </si>
  <si>
    <t>Trường Mầm non Sơn Hoá</t>
  </si>
  <si>
    <t>Trường Mầm non Thuận Hoá</t>
  </si>
  <si>
    <t>Trường Mầm non Lê Hoá</t>
  </si>
  <si>
    <t>Trường  Mầm non Tân Thuỷ</t>
  </si>
  <si>
    <t>Trường Mầm non Kim Lũ</t>
  </si>
  <si>
    <t>Trường Mầm non  Thanh Thạch</t>
  </si>
  <si>
    <t>Trường Mầm non Hương Hoá</t>
  </si>
  <si>
    <t>Trường Mầm non Bắc Sơn</t>
  </si>
  <si>
    <t>Trường Mầm non Thanh Lạng</t>
  </si>
  <si>
    <t>Trường Mầm non  Lâm Hoá</t>
  </si>
  <si>
    <t>Trường Tiểu học Văn Hoá</t>
  </si>
  <si>
    <t>Trường Tiểu học Lê Trực</t>
  </si>
  <si>
    <t>Trường Tiểu học Thanh Thuỷ</t>
  </si>
  <si>
    <t>Trường Tiểu học số 1 Châu Hoá</t>
  </si>
  <si>
    <t>Trường Tiểu học số 2 Châu Hoá</t>
  </si>
  <si>
    <t>Trường Tiểu học Cao Quảng</t>
  </si>
  <si>
    <t>Trường Tiểu học Xuân Mai</t>
  </si>
  <si>
    <t>Trường Tiểu học Liên Sơn</t>
  </si>
  <si>
    <t>Trường Tiểu học Huyền Thuỷ</t>
  </si>
  <si>
    <t>Trường Tiểu học Thiết Sơn</t>
  </si>
  <si>
    <t>Trường Tiểu học Sơn Hoá</t>
  </si>
  <si>
    <t>Trường Tiểu học Đồng Hoá</t>
  </si>
  <si>
    <t>Trường Tiểu học số 1 Đồng Lê</t>
  </si>
  <si>
    <t>Trường Tiểu học số 2 Đồng Lê</t>
  </si>
  <si>
    <t>Trường Tiểu học Thuận Hoá</t>
  </si>
  <si>
    <t>Trường Tiểu học Lê Hoá</t>
  </si>
  <si>
    <t>Trường Tiểu học Tân Thuỷ</t>
  </si>
  <si>
    <t>Trường Tiểu học Kim Lũ</t>
  </si>
  <si>
    <t>Trường Tiểu học Hương Hoá</t>
  </si>
  <si>
    <t>Trường Tiểu học Bắc Sơn</t>
  </si>
  <si>
    <t>Trường Tiểu học Thanh Lạng</t>
  </si>
  <si>
    <t>Trường Tiểu học Thanh Thạch</t>
  </si>
  <si>
    <t>Trường THCS Văn Hoá</t>
  </si>
  <si>
    <t>Trường THCS Tiến Hoá</t>
  </si>
  <si>
    <t>Trường THCS Châu Hoá</t>
  </si>
  <si>
    <t>Trường THCS Cao Quảng</t>
  </si>
  <si>
    <t>Trường THCS Mai Hoá</t>
  </si>
  <si>
    <t>Trường THCS Phong Hoá</t>
  </si>
  <si>
    <t>Trường THCS Đức Hoá</t>
  </si>
  <si>
    <t>Trường THCS Đồng Hoá</t>
  </si>
  <si>
    <t>Trường THCS Sơn Hoá</t>
  </si>
  <si>
    <t>Trường THCS Đồng Lê</t>
  </si>
  <si>
    <t>Trường THCS Thuận Hoá</t>
  </si>
  <si>
    <t>Trường THCS Lê Hoá</t>
  </si>
  <si>
    <t>Trường THCS Kim Hoá</t>
  </si>
  <si>
    <t>Trường THCS Hương Hoá</t>
  </si>
  <si>
    <t>Trường THCS Thanh Hoá</t>
  </si>
  <si>
    <t>Trường THCS Thanh Thạch</t>
  </si>
  <si>
    <t>Trường TH &amp; THCS Nam Hoá</t>
  </si>
  <si>
    <t>Trường TH &amp; THCS Ngư Hoá</t>
  </si>
  <si>
    <t>Thanh tra huyện</t>
  </si>
  <si>
    <t>BCH Quân sự huyện</t>
  </si>
  <si>
    <t>của UBND huyện Tuyên Hoá)</t>
  </si>
  <si>
    <t>Biểu số 81/CK-NSNN</t>
  </si>
  <si>
    <t> I</t>
  </si>
  <si>
    <t>Thu bổ sung từ ngân sách cấp trên</t>
  </si>
  <si>
    <t>Tổng chi cân đối ngân sách huyện</t>
  </si>
  <si>
    <t>Biểu số 82/CK-NSNN</t>
  </si>
  <si>
    <t> -</t>
  </si>
  <si>
    <t>- </t>
  </si>
  <si>
    <t>NGÂN SÁCH CẤP HUYỆN</t>
  </si>
  <si>
    <t>Nguồn thu ngân sách</t>
  </si>
  <si>
    <t>Thu ngân sách được hưởng theo phân cấp</t>
  </si>
  <si>
    <t>Chi ngân sách</t>
  </si>
  <si>
    <t>Chi thuộc nhiệm vụ của ngân sách cấp huyện</t>
  </si>
  <si>
    <t>Chi bổ sung cho ngân sách xã</t>
  </si>
  <si>
    <t>Chi bổ sung cân đối</t>
  </si>
  <si>
    <t>Chi bổ sung có mục tiêu</t>
  </si>
  <si>
    <t>NGÂN SÁCH XÃ</t>
  </si>
  <si>
    <t>Thu bổ sung từ ngân sách cấp huyện</t>
  </si>
  <si>
    <t xml:space="preserve">CÂN ĐỐI NGUỒN THU, CHI DỰ TOÁN NGÂN SÁCH </t>
  </si>
  <si>
    <t>Biểu số 83/CK-NSNN</t>
  </si>
  <si>
    <t>Tổng thu NSNN</t>
  </si>
  <si>
    <t>Ngân sách huyện</t>
  </si>
  <si>
    <t>của Ủy ban nhân dân huyện Tuyên Hóa)</t>
  </si>
  <si>
    <t>TỔNG THU NGÂN SÁCH NHÀ NƯỚC</t>
  </si>
  <si>
    <t>Thu từ khu vực DNNN do Trung ương quản lý</t>
  </si>
  <si>
    <t>Chia ra</t>
  </si>
  <si>
    <t>Biểu số 85/CK-NSNN</t>
  </si>
  <si>
    <t xml:space="preserve">CHI BỔ SUNG CÂN ĐỐI CHO NGÂN SÁCH XÃ </t>
  </si>
  <si>
    <t>Chi hoạt động của cơ quan quản lý hành chính, đảng, đoàn thể</t>
  </si>
  <si>
    <t>Biểu số 84/CK-NSNN</t>
  </si>
  <si>
    <t>Chi trả nợ vay KCH KM, GTNT</t>
  </si>
  <si>
    <t xml:space="preserve"> - Thuế GTGT</t>
  </si>
  <si>
    <t xml:space="preserve"> - Thuế TNDN</t>
  </si>
  <si>
    <t xml:space="preserve"> - Thuế tài nguyên</t>
  </si>
  <si>
    <t xml:space="preserve"> - Thu khác về thuế</t>
  </si>
  <si>
    <t>Đơn vị tính: Nghìn đồng</t>
  </si>
  <si>
    <t xml:space="preserve">DỰ TOÁN CHI NGÂN SÁCH HUYỆN, CHI NGÂN SÁCH CẤP HUYỆN </t>
  </si>
  <si>
    <t xml:space="preserve"> của Ủy ban nhân dân huyện Tuyên Hóa)</t>
  </si>
  <si>
    <t>V</t>
  </si>
  <si>
    <t>Chi trả nợ vay KCHKM, GTNT</t>
  </si>
  <si>
    <t>Chi trả nợ vốn vay KCH KM, GTNT</t>
  </si>
  <si>
    <t>ĐVT: Nghìn đồng</t>
  </si>
  <si>
    <t>Chi đầu tư phát  triển</t>
  </si>
  <si>
    <t>Biểu số 86/CK-NSNN</t>
  </si>
  <si>
    <t>HĐND huyện</t>
  </si>
  <si>
    <t>Phòng Tài chính -KH huyện</t>
  </si>
  <si>
    <t>Phòng Lao động TB&amp;XH huyện</t>
  </si>
  <si>
    <t>Phòng Nông nghiệp &amp;PTNT huyện</t>
  </si>
  <si>
    <t>Phòng Giáo dục và Đào tạo huyện</t>
  </si>
  <si>
    <t>Phòng Y tế huyện</t>
  </si>
  <si>
    <t>Phòng Nội vụ huyện</t>
  </si>
  <si>
    <t>Phòng Kinh tế và Hạ tầng huyện</t>
  </si>
  <si>
    <t>Phòng Văn Hóa và Thông tin huyện</t>
  </si>
  <si>
    <t>Trung tâm Giáo dục - DN huyện</t>
  </si>
  <si>
    <t>Trường PTDT bán trú TH &amp; THCS Lâm Hoá</t>
  </si>
  <si>
    <t>Trung tâm Văn hóa thông tin - TT</t>
  </si>
  <si>
    <t>Đài TTTH huyện</t>
  </si>
  <si>
    <t>BQL các công trình công cộng</t>
  </si>
  <si>
    <t>BQL rừng phòng hộ Tuyên Hoá</t>
  </si>
  <si>
    <t>Hội cựu giáo chức</t>
  </si>
  <si>
    <t>Hội di sản văn hóa</t>
  </si>
  <si>
    <t>Hội nuôi ong</t>
  </si>
  <si>
    <t xml:space="preserve">Tổng số </t>
  </si>
  <si>
    <t>Chi thường xuyên (bao gồm nguồn SNKT)</t>
  </si>
  <si>
    <t>TỔNG SỐ</t>
  </si>
  <si>
    <t>Trong đó</t>
  </si>
  <si>
    <t>Chi sự nghiệp GD&amp;ĐT</t>
  </si>
  <si>
    <t>Chi sự nghiệp VHTT</t>
  </si>
  <si>
    <t>Chi TDTT</t>
  </si>
  <si>
    <t>Chi QLNN, Đảng ĐT</t>
  </si>
  <si>
    <t xml:space="preserve">Trong đó </t>
  </si>
  <si>
    <t>Chi giao thông</t>
  </si>
  <si>
    <t>Chi đảm bảo xã hội</t>
  </si>
  <si>
    <t xml:space="preserve">DỰ TOÁN CHI ĐẦU TƯ PHÁT TRIỂN CỦA NGÂN SÁCH CẤP HUYỆN </t>
  </si>
  <si>
    <t xml:space="preserve">DỰ TOÁN CHI THƯỜNG XUYÊN CỦA NGÂN SÁCH CẤP HUYỆN </t>
  </si>
  <si>
    <t>Chi hoạt động của cơ quan QLNN, Đảng, ĐT</t>
  </si>
  <si>
    <t>Chi sự nghiệp y tế - Dân số và gia đình</t>
  </si>
  <si>
    <t>Chi NN, lâm nghiệp, thủy lợi, thủy sản, SNKT khác</t>
  </si>
  <si>
    <t>Trung tâm BD chính trị huyện</t>
  </si>
  <si>
    <t>Ngân hàng chính sách xã hội huyện</t>
  </si>
  <si>
    <t>Hạt Kiểm Lâm</t>
  </si>
  <si>
    <t>Bệnh viện đa khoa huyện</t>
  </si>
  <si>
    <t>Chi khác ngân sách</t>
  </si>
  <si>
    <t>Biểu số 87/CK-NSNN</t>
  </si>
  <si>
    <t>Biểu số 88/CK-NSNN</t>
  </si>
  <si>
    <t>Biểu số 89/CK-NSNN</t>
  </si>
  <si>
    <t>Đơn vị: Nghìn đồng</t>
  </si>
  <si>
    <t>TT</t>
  </si>
  <si>
    <t>Tên đơn vị</t>
  </si>
  <si>
    <t>Tổng thu NSNN trên địa bàn</t>
  </si>
  <si>
    <t>Thu ngân sách xã được hưởng theo phân cấp</t>
  </si>
  <si>
    <t>Số bổ sung cân đối từ ngân sách cấp huyện</t>
  </si>
  <si>
    <t>Số bổ sung thực hiện điều chỉnh tiền lương</t>
  </si>
  <si>
    <t>Tổng chi cân đối ngân sách xã</t>
  </si>
  <si>
    <t xml:space="preserve">Chia ra </t>
  </si>
  <si>
    <t>Thu ngân sách xã hưởng 100%</t>
  </si>
  <si>
    <t>Xã Đức Hóa</t>
  </si>
  <si>
    <t>Xã Phong Hóa</t>
  </si>
  <si>
    <t>Xã Ngư Hóa</t>
  </si>
  <si>
    <t>Biểu số 90/CK-NSNN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</si>
  <si>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</si>
  <si>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</si>
  <si>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</si>
  <si>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</si>
  <si>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Trường MN Ngư Hóa</t>
  </si>
  <si>
    <t>Trường Tiểu học Đức Hóa</t>
  </si>
  <si>
    <t>Phòng Tài nguyên và MT huyện</t>
  </si>
  <si>
    <t xml:space="preserve">Mặt trận và các đoàn thể chính trị - xã hội huyên </t>
  </si>
  <si>
    <t>Hội chữ thập đỏ huyện và các Hội đặc thù huyện</t>
  </si>
  <si>
    <t>UBND huyện</t>
  </si>
  <si>
    <t>Huyện uỷ</t>
  </si>
  <si>
    <t xml:space="preserve">UBND xã Văn Hóa </t>
  </si>
  <si>
    <t xml:space="preserve">UBND xã Châu Hóa </t>
  </si>
  <si>
    <t xml:space="preserve">UBND xã Phong Hóa </t>
  </si>
  <si>
    <t xml:space="preserve">UBND xã Đức Hóa </t>
  </si>
  <si>
    <t xml:space="preserve">UBND xã Thạch Hóa </t>
  </si>
  <si>
    <t xml:space="preserve">UBND xã Đồng Hóa </t>
  </si>
  <si>
    <t xml:space="preserve">UBND xã Nam Hóa </t>
  </si>
  <si>
    <t xml:space="preserve">UBND xã Sơn Hóa </t>
  </si>
  <si>
    <t xml:space="preserve">UBND TT Đồng Lê </t>
  </si>
  <si>
    <t xml:space="preserve">UBND xã Thuận Hóa </t>
  </si>
  <si>
    <t xml:space="preserve">UBND xã Lê Hóa </t>
  </si>
  <si>
    <t xml:space="preserve">UBND xã Kim Hóa </t>
  </si>
  <si>
    <t xml:space="preserve">UBND xã Hương Hóa </t>
  </si>
  <si>
    <t xml:space="preserve">UBND xã Thanh Thạch </t>
  </si>
  <si>
    <t xml:space="preserve">UBND xã Ngư Hóa </t>
  </si>
  <si>
    <t>Văn phòng HĐND&amp;UBND huyện</t>
  </si>
  <si>
    <t>TT BD chính trị huyện</t>
  </si>
  <si>
    <t>NN, lâm nghiệp, thủy lợi, Th.sản</t>
  </si>
  <si>
    <t>UBND xã Lâm Hóa</t>
  </si>
  <si>
    <t>UBND xã Thanh Hóa</t>
  </si>
  <si>
    <t>UBND xã Thanh Thạch</t>
  </si>
  <si>
    <t>UBND xã Hương Hóa</t>
  </si>
  <si>
    <t>UBND xã Thuận Hóa</t>
  </si>
  <si>
    <t>UBND thị trấn Đồng Lê</t>
  </si>
  <si>
    <t>UBND xã Sơn Hóa</t>
  </si>
  <si>
    <t>UBND xã Đồng Hóa</t>
  </si>
  <si>
    <t>UBND xã Nam Hóa</t>
  </si>
  <si>
    <t>UBND xã Đức Hóa</t>
  </si>
  <si>
    <t>UBND xã Phong Hóa</t>
  </si>
  <si>
    <t>UBND xã Châu Hóa</t>
  </si>
  <si>
    <t>UBND xã Cao Quảng</t>
  </si>
  <si>
    <t>UBND xã Văn Hóa</t>
  </si>
  <si>
    <t>UBND xã Thạch Hóa</t>
  </si>
  <si>
    <t>UBND xã Kim Hóa</t>
  </si>
  <si>
    <t>UBND xã Lê Hóa</t>
  </si>
  <si>
    <t>UBND xã Ngư Hóa</t>
  </si>
  <si>
    <t>Chi thường xuyên khác</t>
  </si>
  <si>
    <t>Thu từ quỹ đất công ích và thu hoa lợi công sản khác</t>
  </si>
  <si>
    <t>Chi sự nghiệp VHTT; SN PTTH</t>
  </si>
  <si>
    <t xml:space="preserve">Thu NS xã hưởng từ các khoản thu phân chia </t>
  </si>
  <si>
    <t>Danh mục công trình</t>
  </si>
  <si>
    <t>Chủ đầu tư</t>
  </si>
  <si>
    <t>Tổng cộng</t>
  </si>
  <si>
    <t>a</t>
  </si>
  <si>
    <t>Công trình hoàn thành còn thiếu vốn</t>
  </si>
  <si>
    <t>UBND xã Sơn Hoá</t>
  </si>
  <si>
    <t>b</t>
  </si>
  <si>
    <t>Công trình chuyển tiếp</t>
  </si>
  <si>
    <t>UBND xã Phong Hoá</t>
  </si>
  <si>
    <t>c</t>
  </si>
  <si>
    <t>Công trình xây dựng mới</t>
  </si>
  <si>
    <t>Nhà lớp học 3 phòng trường THCS Đức Hóa</t>
  </si>
  <si>
    <t>UBND xã Đức Hoá</t>
  </si>
  <si>
    <t>UBND xã Hương Hoá</t>
  </si>
  <si>
    <t>UBND xã Đồng Hoá</t>
  </si>
  <si>
    <t>Lĩnh vực giao thông</t>
  </si>
  <si>
    <t>Cống và đường Khe Tre, thôn 3, xã Ngư Hóa</t>
  </si>
  <si>
    <t>UBND xã Ngư Hoá</t>
  </si>
  <si>
    <t>UBND xã Thạch Hoá</t>
  </si>
  <si>
    <t>Nhà văn hóa xã Sơn Hóa</t>
  </si>
  <si>
    <t>Nâng cấp sân vận động huyện</t>
  </si>
  <si>
    <t>Nhà văn hóa xã Hương Hóa</t>
  </si>
  <si>
    <t>Lĩnh vực hoạt động QLNN, Đảng, Đoàn thể</t>
  </si>
  <si>
    <t>UBND xã Nam Hoá</t>
  </si>
  <si>
    <t>UBND xã Thuận Hoá</t>
  </si>
  <si>
    <t>UBND TT Đồng Lê</t>
  </si>
  <si>
    <t>UBND xã Lê Hoá</t>
  </si>
  <si>
    <t>UBND xã Kim Hoá</t>
  </si>
  <si>
    <t>Vốn quỹ đất</t>
  </si>
  <si>
    <t>Biểu số 92/CK-NSNN</t>
  </si>
  <si>
    <t>CÂN ĐỐI NGÂN SÁCH HUYỆN NĂM 2020</t>
  </si>
  <si>
    <t>(Kèm theo Quyết định số          /QĐ-UBND ngày       tháng 01 năm 2020</t>
  </si>
  <si>
    <t>Chi theo mục tiêu quản lý qua NSNN</t>
  </si>
  <si>
    <t>CẤP HUYỆN VÀ NGÂN SÁCH XÃ NĂM 2020</t>
  </si>
  <si>
    <t>Thu theo mục tiêu quản lý qua NSNN</t>
  </si>
  <si>
    <t>Dự toán năm 2020</t>
  </si>
  <si>
    <t>DỰ TOÁN THU NGÂN SÁCH NHÀ NƯỚC NĂM 2020</t>
  </si>
  <si>
    <t xml:space="preserve"> VÀ CHI NGÂN SÁCH XÃ THEO CƠ CẤU CHI NĂM 2020</t>
  </si>
  <si>
    <t>D</t>
  </si>
  <si>
    <t>CHI THEO MỤC TIÊU QUẢN LÝ QUA NSNN</t>
  </si>
  <si>
    <t>DỰ TOÁN CHI NGÂN SÁCH CẤP HUYỆN THEO TỪNG LĨNH VỰC NĂM 2020</t>
  </si>
  <si>
    <t>Trường TH số 1 Phong Hoá</t>
  </si>
  <si>
    <t>Trường TH số 2 Phong Hoá</t>
  </si>
  <si>
    <t>Trường THCS  Thạch Hoá</t>
  </si>
  <si>
    <t>Trung tâm dịch vụ nông nghiệp huyện</t>
  </si>
  <si>
    <t>BQL dự án ĐTXD và Phát triển quỹ đất huyện</t>
  </si>
  <si>
    <t>Phòng Tư pháp huyện</t>
  </si>
  <si>
    <t>UBND xã Mai Hóa</t>
  </si>
  <si>
    <t>UBND xã Tiến Hóa</t>
  </si>
  <si>
    <t>Chi tạo nguồn CCTL</t>
  </si>
  <si>
    <t>Chi dự phòng NS</t>
  </si>
  <si>
    <t>Chi CTMT</t>
  </si>
  <si>
    <t xml:space="preserve">DỰ TOÁN CHI NGÂN SÁCH CẤP HUYỆN </t>
  </si>
  <si>
    <t xml:space="preserve"> CHO TỪNG CƠ QUAN, TỔ CHỨC NĂM 2020</t>
  </si>
  <si>
    <t>BQL DA ĐTXD và PT quỹ đất</t>
  </si>
  <si>
    <t>CHO TỪNG CƠ QUAN, TỔ CHỨC THEO LĨNH VỰC NĂM 2020</t>
  </si>
  <si>
    <t>(Kèm theo Quyết định số          /QĐ-UBND ngày       tháng 01 năm 2020 của UBND huyện Tuyên Hóa)</t>
  </si>
  <si>
    <t>DỰ TOÁN THU, SỐ BỔ SUNG VÀ DỰ TOÁN CHI CÂN ĐỐI NGÂN SÁCH TỪNG XÃ NĂM 2020</t>
  </si>
  <si>
    <t>(Kèm theo Quyết định số        /QĐ-UBND ngày     tháng 01 năm 2020 của UBND huyện Tuyên Hóa)</t>
  </si>
  <si>
    <t>DỰ TOÁN CHI BỔ SUNG CÓ MỤC TIÊU 
TỪ NGÂN SÁCH CẤP HUYỆN CHO NGÂN SÁCH TỪNG XÃ NĂM 2020</t>
  </si>
  <si>
    <t>Tổng mức đầu tư</t>
  </si>
  <si>
    <t>Khối lượng thực hiện đến 31/12/2019</t>
  </si>
  <si>
    <t>Lũy kế vốn đã cấp đến
31/12/2019</t>
  </si>
  <si>
    <t>Số vốn 
phân bổ  năm 2020</t>
  </si>
  <si>
    <t>Trong đó: 
NS huyện</t>
  </si>
  <si>
    <t>VỐN NGÂN SÁCH TẬP TRUNG</t>
  </si>
  <si>
    <t>Vốn chuẩn bị đầu tư</t>
  </si>
  <si>
    <t>Lĩnh vực Giáo dục - Đào tạo</t>
  </si>
  <si>
    <t>Hàng rào + Sân trung tâm Bồi dưỡng chính trị huyện</t>
  </si>
  <si>
    <t>Trung tâm BDCT huyện</t>
  </si>
  <si>
    <t>Nhà hiệu bộ trường mầm non Thanh Thạch</t>
  </si>
  <si>
    <t>Nhà lớp học 4 phòng 2 tầng trường Mầm non Thanh Thạch  (Vốn lồng ghép)</t>
  </si>
  <si>
    <t>Nhà lớp học 4 phòng, 2 tầng trường mầm non Minh Cầm</t>
  </si>
  <si>
    <t>Nhà lớp học 4 phòng 2 tầng trường Mầm non Lâm Hóa (Vốn lồng ghép)</t>
  </si>
  <si>
    <t>Nhà lớp học 4 phòng 2 tầng trường mầm non Huyền Thủy, xã Thạch Hóa (Vốn lồng ghép)</t>
  </si>
  <si>
    <t>3 phòng chức năng và nhà vệ sinh học sinh trường Tiểu học Hương Hóa, khu vực lẻ Tân Sơn</t>
  </si>
  <si>
    <t>Nhà hiệu bộ trường mầm non Đồng Hóa</t>
  </si>
  <si>
    <t>Nhà hiệu bộ 2 tầng trường Mầm non Lâm Hóa.</t>
  </si>
  <si>
    <t>Nâng cấp tuyến đường ngập lụt liên xã Phong Hoá (Vốn lồng ghép NS tỉnh)</t>
  </si>
  <si>
    <t>UBND huyện Tuyên Hóa</t>
  </si>
  <si>
    <t>Cống Sũng Mè thôn Xuân Lập, xã Sơn Hóa</t>
  </si>
  <si>
    <t>Cầu tiểu khu I Thị trấn Đồng Lê (Qua mặt trận cũ)</t>
  </si>
  <si>
    <t>Đường thôn 5 Thiết Sơn, xã Thạch Hóa</t>
  </si>
  <si>
    <t>Cầu nội thôn Hợp Tiến xã Cao Quảng</t>
  </si>
  <si>
    <t>Cầu Hói thôn Bắc Hóa, xã Mai Hóa</t>
  </si>
  <si>
    <t>UBND xã Mai Hoá</t>
  </si>
  <si>
    <t>Cầu nội thôn Thượng Phong, xã Lê Hóa</t>
  </si>
  <si>
    <t>Cầu nội thôn Thanh Trúc, xã Tiến Hóa</t>
  </si>
  <si>
    <t>UBND xã Tiến Hoá</t>
  </si>
  <si>
    <t>Đường từ trường mầm non Nam Hóa đến nhà ông Ngại</t>
  </si>
  <si>
    <t>Nâng cấp, mở rộng tuyến đường nối từ đường Hồ Chí Minh đến khu hạ tầng di tích lịch sử cấp Quốc gia "Hang Lèn Hà" xã Thanh Hóa, huyện Tuyên Hóa (Vốn lồng ghép NS tỉnh)</t>
  </si>
  <si>
    <t>Cầu xóm mới thôn Trung Lào, xã Thuận Hóa</t>
  </si>
  <si>
    <t>Cống + Đường vuốt nối thôn Kim Lịch, xã Kim Hóa</t>
  </si>
  <si>
    <t>Kè chống xói lở đường liên thôn Hà Thâu - Bàu Sỏi, xã Văn Hóa</t>
  </si>
  <si>
    <t>Cầu máng Cây Tắt thôn Kinh Châu, xã Châu Hóa</t>
  </si>
  <si>
    <t>Cầu máng Cây Sắn thôn Uyên Phong, xã Châu Hóa</t>
  </si>
  <si>
    <t>Lĩnh vực Văn hóa TT-TDTT</t>
  </si>
  <si>
    <t>Nhà văn hóa xã Phong Hóa (Tầng 2)</t>
  </si>
  <si>
    <t xml:space="preserve">Nhà văn hóa xã Thạch Hóa </t>
  </si>
  <si>
    <t>1</t>
  </si>
  <si>
    <t xml:space="preserve">Hội trường và nhà làm việc UBND xã Đồng Hóa (Tầng 2) </t>
  </si>
  <si>
    <t>2</t>
  </si>
  <si>
    <t>Nhà làm việc UBND xã Nam Hóa</t>
  </si>
  <si>
    <t>3</t>
  </si>
  <si>
    <t>Hội trường UBND xã Thuận Hóa (tầng 2)</t>
  </si>
  <si>
    <t>4</t>
  </si>
  <si>
    <t>Nhà làm việc UBND thị trấn Đồng Lê (Tầng 2)</t>
  </si>
  <si>
    <t>Nhà làm việc 2 tầng 6 phòng UBND xã Đồng Hóa (giai đoạn 1, tầng 1)</t>
  </si>
  <si>
    <t>Nhà làm việc UBND Ngư Hóa (Giai đoạn 1, tầng 1)</t>
  </si>
  <si>
    <t>Nhà làm việc UBND xã Kim Hóa</t>
  </si>
  <si>
    <t xml:space="preserve">Hội trường và nhà làm việc UBND xã Lê Hóa (giai đoạn 1) </t>
  </si>
  <si>
    <t>Nhà làm việc UBND xã Lâm Hóa</t>
  </si>
  <si>
    <t>UBND xã Lâm Hoá</t>
  </si>
  <si>
    <t>Kinh phí trả nợ các công trình hoàn thành còn thiếu vốn</t>
  </si>
  <si>
    <t>DANH MỤC CÁC CHƯƠNG TRÌNH, DỰ ÁN SỬ DỤNG VỐN NGÂN SÁCH NHÀ NƯỚC NĂM 2020</t>
  </si>
  <si>
    <t>Chi văn hóa thông tin - TDTT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</si>
</sst>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 numFmtId="173" formatCode="###,###,###"/>
    <numFmt numFmtId="174" formatCode="#,#00"/>
    <numFmt numFmtId="175" formatCode="#,#00.00"/>
    <numFmt numFmtId="176" formatCode="#,#00.0000"/>
    <numFmt numFmtId="177" formatCode="0.0"/>
    <numFmt numFmtId="178" formatCode="_(* #,##0.00000_);_(* \(#,##0.00000\);_(* &quot;-&quot;??_);_(@_)"/>
    <numFmt numFmtId="179" formatCode="#,#00.0"/>
    <numFmt numFmtId="180" formatCode="#,#00.000"/>
    <numFmt numFmtId="181" formatCode="0.0000"/>
    <numFmt numFmtId="182" formatCode="0.000"/>
    <numFmt numFmtId="183" formatCode="#,###"/>
    <numFmt numFmtId="184" formatCode="#,#00.00000"/>
    <numFmt numFmtId="185" formatCode="#,#00.000000"/>
    <numFmt numFmtId="186" formatCode="00"/>
  </numFmts>
  <fonts count="79">
    <font>
      <sz val="12"/>
      <name val=".VnTime"/>
      <family val="0"/>
    </font>
    <font>
      <b/>
      <sz val="12"/>
      <name val=".VnTime"/>
      <family val="2"/>
    </font>
    <font>
      <sz val="8"/>
      <name val=".VnTime"/>
      <family val="0"/>
    </font>
    <font>
      <sz val="11"/>
      <name val=".VnTime"/>
      <family val="2"/>
    </font>
    <font>
      <u val="single"/>
      <sz val="12"/>
      <color indexed="36"/>
      <name val=".VnArial Narrow"/>
      <family val="0"/>
    </font>
    <font>
      <u val="single"/>
      <sz val="12"/>
      <color indexed="12"/>
      <name val=".VnArial Narrow"/>
      <family val="0"/>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b/>
      <sz val="12"/>
      <color indexed="8"/>
      <name val="Times New Roman"/>
      <family val="1"/>
    </font>
    <font>
      <sz val="10"/>
      <name val="Times New Roman"/>
      <family val="1"/>
    </font>
    <font>
      <b/>
      <sz val="10"/>
      <name val="Arial"/>
      <family val="2"/>
    </font>
    <font>
      <sz val="10"/>
      <name val="Arial"/>
      <family val="2"/>
    </font>
    <font>
      <b/>
      <sz val="10"/>
      <name val="Times New Roman"/>
      <family val="1"/>
    </font>
    <font>
      <sz val="10"/>
      <color indexed="8"/>
      <name val="Times New Roman"/>
      <family val="1"/>
    </font>
    <font>
      <b/>
      <sz val="11"/>
      <name val="Times New Roman"/>
      <family val="1"/>
    </font>
    <font>
      <b/>
      <sz val="8"/>
      <name val="Times New Roman"/>
      <family val="1"/>
    </font>
    <font>
      <b/>
      <u val="single"/>
      <sz val="12"/>
      <name val="Times New Roman"/>
      <family val="1"/>
    </font>
    <font>
      <i/>
      <sz val="14"/>
      <name val="Times New Roman"/>
      <family val="1"/>
    </font>
    <font>
      <b/>
      <sz val="14"/>
      <color indexed="8"/>
      <name val="Times New Roman"/>
      <family val="1"/>
    </font>
    <font>
      <b/>
      <i/>
      <sz val="12"/>
      <name val="Times New Roman"/>
      <family val="1"/>
    </font>
    <font>
      <i/>
      <sz val="13"/>
      <name val=".VnTime"/>
      <family val="2"/>
    </font>
    <font>
      <sz val="12"/>
      <color indexed="8"/>
      <name val="Times New Roman"/>
      <family val="1"/>
    </font>
    <font>
      <b/>
      <sz val="9"/>
      <name val="Times New Roman"/>
      <family val="1"/>
    </font>
    <font>
      <i/>
      <sz val="12"/>
      <color indexed="8"/>
      <name val="Times New Roman"/>
      <family val="1"/>
    </font>
    <font>
      <sz val="10"/>
      <color indexed="12"/>
      <name val="Times New Roman"/>
      <family val="1"/>
    </font>
    <font>
      <sz val="11"/>
      <name val="Times New Roman"/>
      <family val="1"/>
    </font>
    <font>
      <sz val="11"/>
      <color indexed="8"/>
      <name val="Times New Roman"/>
      <family val="1"/>
    </font>
    <font>
      <sz val="11"/>
      <name val="Arial"/>
      <family val="2"/>
    </font>
    <font>
      <sz val="11"/>
      <color indexed="12"/>
      <name val="Times New Roman"/>
      <family val="1"/>
    </font>
    <font>
      <i/>
      <sz val="13"/>
      <name val="Times New Roman"/>
      <family val="1"/>
    </font>
    <font>
      <b/>
      <sz val="13"/>
      <color indexed="8"/>
      <name val="Times New Roman"/>
      <family val="1"/>
    </font>
    <font>
      <b/>
      <u val="single"/>
      <sz val="11"/>
      <name val="Times New Roman"/>
      <family val="1"/>
    </font>
    <font>
      <b/>
      <sz val="11"/>
      <name val=".VNTIME"/>
      <family val="2"/>
    </font>
    <font>
      <sz val="10"/>
      <name val=".VnTime"/>
      <family val="2"/>
    </font>
    <font>
      <i/>
      <sz val="13"/>
      <color indexed="8"/>
      <name val="Times New Roman"/>
      <family val="1"/>
    </font>
    <font>
      <b/>
      <sz val="10"/>
      <color indexed="8"/>
      <name val="Times New Roman"/>
      <family val="1"/>
    </font>
    <font>
      <b/>
      <i/>
      <sz val="12"/>
      <color indexed="8"/>
      <name val="Times New Roman"/>
      <family val="1"/>
    </font>
    <font>
      <sz val="13"/>
      <name val="Times New Roman"/>
      <family val="1"/>
    </font>
    <font>
      <b/>
      <sz val="13"/>
      <name val="Times New Roman"/>
      <family val="1"/>
    </font>
    <font>
      <b/>
      <i/>
      <sz val="13"/>
      <name val="Times New Roman"/>
      <family val="1"/>
    </font>
    <font>
      <b/>
      <sz val="11"/>
      <color indexed="8"/>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hair">
        <color indexed="8"/>
      </top>
      <bottom style="thin">
        <color indexed="8"/>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thin"/>
      <bottom style="hair">
        <color indexed="8"/>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color indexed="8"/>
      </right>
      <top style="hair"/>
      <bottom style="hair"/>
    </border>
    <border>
      <left style="thin">
        <color indexed="8"/>
      </left>
      <right style="thin">
        <color indexed="8"/>
      </right>
      <top style="hair"/>
      <bottom style="thin"/>
    </border>
    <border>
      <left style="thin">
        <color indexed="8"/>
      </left>
      <right style="thin"/>
      <top style="hair">
        <color indexed="8"/>
      </top>
      <bottom style="thin"/>
    </border>
    <border>
      <left style="thin"/>
      <right style="thin"/>
      <top style="hair">
        <color indexed="8"/>
      </top>
      <bottom style="hair">
        <color indexed="8"/>
      </bottom>
    </border>
    <border>
      <left style="thin"/>
      <right style="thin">
        <color indexed="8"/>
      </right>
      <top style="hair">
        <color indexed="8"/>
      </top>
      <bottom style="hair">
        <color indexed="8"/>
      </bottom>
    </border>
    <border>
      <left style="thin"/>
      <right style="thin"/>
      <top>
        <color indexed="63"/>
      </top>
      <bottom style="hair">
        <color indexed="8"/>
      </bottom>
    </border>
    <border>
      <left style="thin"/>
      <right style="thin">
        <color indexed="8"/>
      </right>
      <top>
        <color indexed="63"/>
      </top>
      <bottom style="hair">
        <color indexed="8"/>
      </bottom>
    </border>
    <border>
      <left style="thin"/>
      <right style="thin"/>
      <top style="hair">
        <color indexed="8"/>
      </top>
      <bottom>
        <color indexed="63"/>
      </bottom>
    </border>
    <border>
      <left style="thin"/>
      <right style="thin">
        <color indexed="8"/>
      </right>
      <top style="hair">
        <color indexed="8"/>
      </top>
      <bottom>
        <color indexed="63"/>
      </bottom>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style="thin"/>
    </border>
    <border>
      <left style="thin">
        <color indexed="8"/>
      </left>
      <right style="thin">
        <color indexed="8"/>
      </right>
      <top style="hair">
        <color indexed="8"/>
      </top>
      <bottom>
        <color indexed="63"/>
      </bottom>
    </border>
    <border>
      <left style="thin">
        <color indexed="8"/>
      </left>
      <right style="thin">
        <color indexed="8"/>
      </right>
      <top>
        <color indexed="63"/>
      </top>
      <bottom>
        <color indexed="63"/>
      </bottom>
    </border>
    <border>
      <left style="thin"/>
      <right style="thin"/>
      <top style="hair"/>
      <bottom>
        <color indexed="63"/>
      </bottom>
    </border>
    <border>
      <left style="thin">
        <color indexed="8"/>
      </left>
      <right style="thin">
        <color indexed="8"/>
      </right>
      <top style="thin"/>
      <bottom style="hair"/>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3" fillId="0" borderId="0">
      <alignment/>
      <protection/>
    </xf>
    <xf numFmtId="0" fontId="1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4">
    <xf numFmtId="0" fontId="0" fillId="0" borderId="0" xfId="0" applyAlignment="1">
      <alignment/>
    </xf>
    <xf numFmtId="167" fontId="0" fillId="0" borderId="0" xfId="0" applyNumberForma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7" fillId="0" borderId="0" xfId="0" applyFont="1" applyAlignment="1">
      <alignment/>
    </xf>
    <xf numFmtId="0" fontId="9" fillId="0" borderId="0" xfId="0" applyFont="1" applyBorder="1" applyAlignment="1">
      <alignment horizontal="center"/>
    </xf>
    <xf numFmtId="0" fontId="6" fillId="0" borderId="0" xfId="0" applyFont="1" applyAlignment="1">
      <alignment horizontal="center"/>
    </xf>
    <xf numFmtId="0" fontId="13" fillId="0" borderId="0" xfId="0" applyFont="1" applyBorder="1" applyAlignment="1">
      <alignment horizontal="center" vertical="top" wrapText="1"/>
    </xf>
    <xf numFmtId="0" fontId="13" fillId="0" borderId="0" xfId="0" applyFont="1" applyBorder="1" applyAlignment="1">
      <alignment vertical="top" wrapText="1"/>
    </xf>
    <xf numFmtId="0" fontId="14" fillId="0" borderId="0" xfId="0" applyFont="1" applyBorder="1" applyAlignment="1">
      <alignment vertical="top" wrapText="1"/>
    </xf>
    <xf numFmtId="167" fontId="7" fillId="0" borderId="0" xfId="0" applyNumberFormat="1" applyFont="1" applyAlignment="1">
      <alignment/>
    </xf>
    <xf numFmtId="0" fontId="6" fillId="0" borderId="0" xfId="0" applyFont="1" applyBorder="1" applyAlignment="1">
      <alignment/>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8" fillId="0" borderId="0" xfId="0" applyFont="1" applyAlignment="1">
      <alignment/>
    </xf>
    <xf numFmtId="0" fontId="10" fillId="0" borderId="0" xfId="0" applyFont="1" applyBorder="1" applyAlignment="1">
      <alignment/>
    </xf>
    <xf numFmtId="174" fontId="6" fillId="0" borderId="10" xfId="0" applyNumberFormat="1" applyFont="1" applyBorder="1" applyAlignment="1">
      <alignment horizontal="right" vertical="center" wrapText="1"/>
    </xf>
    <xf numFmtId="174" fontId="7" fillId="0" borderId="11" xfId="0" applyNumberFormat="1" applyFont="1" applyBorder="1" applyAlignment="1">
      <alignment horizontal="right" vertical="center" wrapText="1"/>
    </xf>
    <xf numFmtId="174" fontId="6" fillId="0" borderId="11" xfId="0" applyNumberFormat="1" applyFont="1" applyBorder="1" applyAlignment="1">
      <alignment horizontal="right" vertical="center" wrapText="1"/>
    </xf>
    <xf numFmtId="0" fontId="6" fillId="0" borderId="11" xfId="0" applyFont="1" applyBorder="1" applyAlignment="1">
      <alignment wrapText="1"/>
    </xf>
    <xf numFmtId="0" fontId="7" fillId="0" borderId="11" xfId="0" applyFont="1" applyBorder="1" applyAlignment="1">
      <alignment wrapText="1"/>
    </xf>
    <xf numFmtId="174" fontId="8" fillId="0" borderId="11" xfId="0" applyNumberFormat="1" applyFont="1" applyBorder="1" applyAlignment="1">
      <alignment horizontal="right" vertical="center" wrapText="1"/>
    </xf>
    <xf numFmtId="174" fontId="6" fillId="0" borderId="10" xfId="0" applyNumberFormat="1" applyFont="1" applyBorder="1" applyAlignment="1">
      <alignment wrapText="1"/>
    </xf>
    <xf numFmtId="174" fontId="6" fillId="0" borderId="11" xfId="0" applyNumberFormat="1" applyFont="1" applyBorder="1" applyAlignment="1">
      <alignment wrapText="1"/>
    </xf>
    <xf numFmtId="174" fontId="7" fillId="0" borderId="11" xfId="0" applyNumberFormat="1" applyFont="1" applyBorder="1" applyAlignment="1">
      <alignment wrapText="1"/>
    </xf>
    <xf numFmtId="174" fontId="8" fillId="0" borderId="11" xfId="0" applyNumberFormat="1" applyFont="1" applyBorder="1" applyAlignment="1">
      <alignment wrapText="1"/>
    </xf>
    <xf numFmtId="0" fontId="18" fillId="0" borderId="13" xfId="0" applyFont="1" applyBorder="1" applyAlignment="1">
      <alignment horizontal="center" vertical="center" wrapText="1"/>
    </xf>
    <xf numFmtId="0" fontId="9" fillId="0" borderId="0" xfId="0" applyFont="1" applyBorder="1" applyAlignment="1">
      <alignment/>
    </xf>
    <xf numFmtId="0" fontId="6" fillId="0" borderId="11" xfId="0" applyFont="1" applyBorder="1" applyAlignment="1">
      <alignment horizontal="center" wrapText="1"/>
    </xf>
    <xf numFmtId="0" fontId="7" fillId="0" borderId="11" xfId="0" applyFont="1" applyBorder="1" applyAlignment="1">
      <alignment horizontal="center" wrapText="1"/>
    </xf>
    <xf numFmtId="0" fontId="6" fillId="0" borderId="14" xfId="0" applyFont="1" applyBorder="1" applyAlignment="1">
      <alignment horizontal="center"/>
    </xf>
    <xf numFmtId="174" fontId="8" fillId="0" borderId="15" xfId="0" applyNumberFormat="1" applyFont="1" applyBorder="1" applyAlignment="1">
      <alignment horizontal="righ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4" fillId="0" borderId="11" xfId="0" applyFont="1" applyBorder="1" applyAlignment="1">
      <alignment vertical="center" wrapText="1"/>
    </xf>
    <xf numFmtId="0" fontId="13" fillId="0" borderId="15" xfId="0" applyFont="1" applyBorder="1" applyAlignment="1">
      <alignment vertical="center" wrapText="1"/>
    </xf>
    <xf numFmtId="167" fontId="1" fillId="0" borderId="15" xfId="42" applyNumberFormat="1" applyFont="1" applyBorder="1" applyAlignment="1">
      <alignment vertical="center"/>
    </xf>
    <xf numFmtId="0" fontId="11" fillId="0" borderId="0" xfId="0" applyFont="1" applyAlignment="1">
      <alignment/>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1" xfId="0" applyFont="1" applyBorder="1" applyAlignment="1">
      <alignment vertical="center" wrapText="1"/>
    </xf>
    <xf numFmtId="0" fontId="6" fillId="0" borderId="15" xfId="0" applyFont="1" applyBorder="1" applyAlignment="1">
      <alignment horizontal="center" vertical="center" wrapText="1"/>
    </xf>
    <xf numFmtId="0" fontId="6" fillId="0" borderId="15" xfId="0" applyFont="1" applyBorder="1" applyAlignment="1">
      <alignment vertical="center" wrapText="1"/>
    </xf>
    <xf numFmtId="0" fontId="6" fillId="0" borderId="16" xfId="0" applyFont="1" applyBorder="1" applyAlignment="1">
      <alignment horizontal="center" vertical="center" wrapText="1"/>
    </xf>
    <xf numFmtId="174" fontId="8" fillId="0" borderId="15" xfId="0" applyNumberFormat="1" applyFont="1" applyBorder="1" applyAlignment="1">
      <alignment wrapText="1"/>
    </xf>
    <xf numFmtId="0" fontId="7" fillId="0" borderId="10" xfId="0" applyFont="1" applyBorder="1" applyAlignment="1">
      <alignment horizontal="center" wrapText="1"/>
    </xf>
    <xf numFmtId="0" fontId="6" fillId="0" borderId="10" xfId="0" applyFont="1" applyBorder="1" applyAlignment="1">
      <alignment wrapText="1"/>
    </xf>
    <xf numFmtId="0" fontId="6" fillId="0" borderId="15" xfId="0" applyFont="1" applyBorder="1" applyAlignment="1">
      <alignment horizontal="center" wrapText="1"/>
    </xf>
    <xf numFmtId="0" fontId="6" fillId="0" borderId="15" xfId="0" applyFont="1" applyBorder="1" applyAlignment="1">
      <alignment wrapText="1"/>
    </xf>
    <xf numFmtId="174" fontId="6" fillId="0" borderId="17" xfId="0" applyNumberFormat="1" applyFont="1" applyBorder="1" applyAlignment="1">
      <alignment horizontal="right" vertical="center" wrapText="1"/>
    </xf>
    <xf numFmtId="174" fontId="6"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74" fontId="7" fillId="0" borderId="18" xfId="0" applyNumberFormat="1" applyFont="1" applyBorder="1" applyAlignment="1">
      <alignment horizontal="right" vertical="center" wrapText="1"/>
    </xf>
    <xf numFmtId="0" fontId="7" fillId="0" borderId="18" xfId="0" applyFont="1" applyBorder="1" applyAlignment="1">
      <alignment vertical="center"/>
    </xf>
    <xf numFmtId="0" fontId="7" fillId="0" borderId="19" xfId="0" applyFont="1" applyBorder="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7" fillId="0" borderId="18" xfId="0" applyFont="1" applyBorder="1" applyAlignment="1">
      <alignment horizontal="center" vertical="center" wrapText="1"/>
    </xf>
    <xf numFmtId="0" fontId="8" fillId="0" borderId="18" xfId="0" applyFont="1" applyBorder="1" applyAlignment="1">
      <alignment vertical="center" wrapText="1"/>
    </xf>
    <xf numFmtId="0" fontId="7" fillId="0" borderId="18" xfId="0" applyFont="1" applyBorder="1" applyAlignment="1">
      <alignment vertical="center" wrapText="1"/>
    </xf>
    <xf numFmtId="0" fontId="6" fillId="0" borderId="19" xfId="0" applyFont="1" applyBorder="1" applyAlignment="1">
      <alignment horizontal="center" vertical="center" wrapText="1"/>
    </xf>
    <xf numFmtId="0" fontId="6" fillId="0" borderId="19" xfId="0" applyFont="1" applyBorder="1" applyAlignment="1">
      <alignment vertical="center" wrapText="1"/>
    </xf>
    <xf numFmtId="174" fontId="7" fillId="0" borderId="0" xfId="0" applyNumberFormat="1" applyFont="1" applyAlignment="1">
      <alignment/>
    </xf>
    <xf numFmtId="0" fontId="8" fillId="0" borderId="18" xfId="0" applyFont="1" applyBorder="1" applyAlignment="1">
      <alignment/>
    </xf>
    <xf numFmtId="0" fontId="17" fillId="0" borderId="13" xfId="0" applyFont="1" applyBorder="1" applyAlignment="1">
      <alignment horizontal="center" vertical="center" wrapText="1"/>
    </xf>
    <xf numFmtId="0" fontId="6" fillId="0" borderId="10" xfId="0" applyFont="1" applyBorder="1" applyAlignment="1">
      <alignment horizontal="center" wrapText="1"/>
    </xf>
    <xf numFmtId="0" fontId="8" fillId="0" borderId="11" xfId="0" applyFont="1" applyBorder="1" applyAlignment="1">
      <alignment wrapText="1"/>
    </xf>
    <xf numFmtId="174" fontId="6" fillId="0" borderId="11" xfId="0" applyNumberFormat="1" applyFont="1" applyBorder="1" applyAlignment="1">
      <alignment horizontal="right" wrapText="1"/>
    </xf>
    <xf numFmtId="174" fontId="7" fillId="0" borderId="11" xfId="0" applyNumberFormat="1" applyFont="1" applyBorder="1" applyAlignment="1">
      <alignment horizontal="right" wrapText="1"/>
    </xf>
    <xf numFmtId="174" fontId="8" fillId="0" borderId="11" xfId="0" applyNumberFormat="1" applyFont="1" applyBorder="1" applyAlignment="1">
      <alignment horizontal="right" wrapText="1"/>
    </xf>
    <xf numFmtId="174" fontId="6" fillId="0" borderId="20" xfId="0" applyNumberFormat="1" applyFont="1" applyBorder="1" applyAlignment="1">
      <alignment wrapText="1"/>
    </xf>
    <xf numFmtId="3" fontId="23" fillId="0" borderId="11" xfId="0" applyNumberFormat="1" applyFont="1" applyBorder="1" applyAlignment="1">
      <alignment/>
    </xf>
    <xf numFmtId="167" fontId="6" fillId="0" borderId="11" xfId="42" applyNumberFormat="1" applyFont="1" applyBorder="1" applyAlignment="1">
      <alignment/>
    </xf>
    <xf numFmtId="167" fontId="8" fillId="0" borderId="11" xfId="42" applyNumberFormat="1" applyFont="1" applyBorder="1" applyAlignment="1">
      <alignment/>
    </xf>
    <xf numFmtId="167" fontId="6" fillId="0" borderId="18" xfId="42" applyNumberFormat="1" applyFont="1" applyBorder="1" applyAlignment="1">
      <alignment/>
    </xf>
    <xf numFmtId="167" fontId="7" fillId="0" borderId="18" xfId="0" applyNumberFormat="1" applyFont="1" applyBorder="1" applyAlignment="1">
      <alignment horizontal="center"/>
    </xf>
    <xf numFmtId="0" fontId="22" fillId="0" borderId="0" xfId="0" applyFont="1" applyAlignment="1">
      <alignment horizontal="center"/>
    </xf>
    <xf numFmtId="0" fontId="6" fillId="0" borderId="21"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9" fillId="0" borderId="16" xfId="0" applyFont="1" applyBorder="1" applyAlignment="1">
      <alignment/>
    </xf>
    <xf numFmtId="0" fontId="15" fillId="0" borderId="16" xfId="0" applyFont="1" applyBorder="1" applyAlignment="1">
      <alignment horizontal="center"/>
    </xf>
    <xf numFmtId="0" fontId="18" fillId="0" borderId="22" xfId="0" applyFont="1" applyBorder="1" applyAlignment="1">
      <alignment horizontal="center" vertical="center" wrapText="1"/>
    </xf>
    <xf numFmtId="174" fontId="25" fillId="0" borderId="16" xfId="0" applyNumberFormat="1" applyFont="1" applyBorder="1" applyAlignment="1">
      <alignment horizontal="right"/>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24" fillId="0" borderId="0" xfId="0" applyFont="1" applyAlignment="1">
      <alignment/>
    </xf>
    <xf numFmtId="0" fontId="11" fillId="0" borderId="0" xfId="0" applyFont="1" applyAlignment="1">
      <alignment vertical="center" wrapText="1"/>
    </xf>
    <xf numFmtId="0" fontId="26" fillId="0" borderId="0" xfId="0" applyFont="1" applyAlignment="1">
      <alignment horizontal="right"/>
    </xf>
    <xf numFmtId="0" fontId="24" fillId="0" borderId="13" xfId="0" applyFont="1" applyBorder="1" applyAlignment="1">
      <alignment vertical="top" wrapText="1"/>
    </xf>
    <xf numFmtId="0" fontId="11" fillId="0" borderId="13" xfId="0" applyFont="1" applyBorder="1" applyAlignment="1">
      <alignment vertical="top" wrapText="1"/>
    </xf>
    <xf numFmtId="167" fontId="11" fillId="0" borderId="13" xfId="0" applyNumberFormat="1" applyFont="1" applyBorder="1" applyAlignment="1">
      <alignment vertical="top" wrapText="1"/>
    </xf>
    <xf numFmtId="0" fontId="24" fillId="0" borderId="17" xfId="0" applyFont="1" applyBorder="1" applyAlignment="1">
      <alignment horizontal="center" vertical="top" wrapText="1"/>
    </xf>
    <xf numFmtId="167" fontId="24" fillId="0" borderId="17" xfId="42" applyNumberFormat="1" applyFont="1" applyBorder="1" applyAlignment="1">
      <alignment vertical="top" wrapText="1"/>
    </xf>
    <xf numFmtId="167" fontId="24" fillId="0" borderId="17" xfId="0" applyNumberFormat="1" applyFont="1" applyBorder="1" applyAlignment="1">
      <alignment vertical="top" wrapText="1"/>
    </xf>
    <xf numFmtId="0" fontId="24" fillId="0" borderId="17" xfId="0" applyFont="1" applyBorder="1" applyAlignment="1">
      <alignment vertical="top" wrapText="1"/>
    </xf>
    <xf numFmtId="0" fontId="24" fillId="0" borderId="18" xfId="0" applyFont="1" applyBorder="1" applyAlignment="1">
      <alignment horizontal="center" vertical="top" wrapText="1"/>
    </xf>
    <xf numFmtId="167" fontId="24" fillId="0" borderId="18" xfId="42" applyNumberFormat="1" applyFont="1" applyBorder="1" applyAlignment="1">
      <alignment vertical="top" wrapText="1"/>
    </xf>
    <xf numFmtId="167" fontId="24" fillId="0" borderId="18" xfId="0" applyNumberFormat="1" applyFont="1" applyBorder="1" applyAlignment="1">
      <alignment vertical="top" wrapText="1"/>
    </xf>
    <xf numFmtId="0" fontId="24" fillId="0" borderId="18" xfId="0" applyFont="1" applyBorder="1" applyAlignment="1">
      <alignment vertical="top" wrapText="1"/>
    </xf>
    <xf numFmtId="167" fontId="24" fillId="0" borderId="18" xfId="42" applyNumberFormat="1" applyFont="1" applyBorder="1" applyAlignment="1">
      <alignment/>
    </xf>
    <xf numFmtId="0" fontId="24" fillId="0" borderId="18" xfId="0" applyFont="1" applyBorder="1" applyAlignment="1">
      <alignment/>
    </xf>
    <xf numFmtId="0" fontId="24" fillId="0" borderId="19" xfId="0" applyFont="1" applyBorder="1" applyAlignment="1">
      <alignment horizontal="center" vertical="top" wrapText="1"/>
    </xf>
    <xf numFmtId="167" fontId="24" fillId="0" borderId="19" xfId="42" applyNumberFormat="1" applyFont="1" applyBorder="1" applyAlignment="1">
      <alignment/>
    </xf>
    <xf numFmtId="167" fontId="24" fillId="0" borderId="19" xfId="0" applyNumberFormat="1" applyFont="1" applyBorder="1" applyAlignment="1">
      <alignment vertical="top" wrapText="1"/>
    </xf>
    <xf numFmtId="0" fontId="24" fillId="0" borderId="19" xfId="0" applyFont="1" applyBorder="1" applyAlignment="1">
      <alignment/>
    </xf>
    <xf numFmtId="0" fontId="24" fillId="0" borderId="19" xfId="0" applyFont="1" applyBorder="1" applyAlignment="1">
      <alignment vertical="top" wrapText="1"/>
    </xf>
    <xf numFmtId="0" fontId="25" fillId="0" borderId="22" xfId="0" applyFont="1" applyBorder="1" applyAlignment="1">
      <alignment horizontal="center" vertical="center" wrapText="1"/>
    </xf>
    <xf numFmtId="174" fontId="12" fillId="0" borderId="23" xfId="0" applyNumberFormat="1" applyFont="1" applyBorder="1" applyAlignment="1">
      <alignment horizontal="right" vertical="center" wrapText="1"/>
    </xf>
    <xf numFmtId="174" fontId="12" fillId="0" borderId="24" xfId="0" applyNumberFormat="1" applyFont="1" applyBorder="1" applyAlignment="1">
      <alignment horizontal="right" vertical="center" wrapText="1"/>
    </xf>
    <xf numFmtId="174" fontId="12" fillId="0" borderId="17" xfId="0" applyNumberFormat="1" applyFont="1" applyBorder="1" applyAlignment="1">
      <alignment horizontal="right" vertical="center" wrapText="1"/>
    </xf>
    <xf numFmtId="174" fontId="12" fillId="0" borderId="18" xfId="0" applyNumberFormat="1" applyFont="1" applyBorder="1" applyAlignment="1">
      <alignment horizontal="right" vertical="center" wrapText="1"/>
    </xf>
    <xf numFmtId="174" fontId="12" fillId="0" borderId="19" xfId="0" applyNumberFormat="1" applyFont="1" applyBorder="1" applyAlignment="1">
      <alignment horizontal="right" vertical="center" wrapText="1"/>
    </xf>
    <xf numFmtId="167" fontId="12" fillId="0" borderId="19" xfId="42" applyNumberFormat="1" applyFont="1" applyBorder="1" applyAlignment="1">
      <alignment/>
    </xf>
    <xf numFmtId="174" fontId="7" fillId="0" borderId="18" xfId="0" applyNumberFormat="1" applyFont="1" applyBorder="1" applyAlignment="1">
      <alignment horizontal="right" wrapText="1"/>
    </xf>
    <xf numFmtId="174" fontId="8" fillId="0" borderId="18" xfId="0" applyNumberFormat="1" applyFont="1" applyBorder="1" applyAlignment="1">
      <alignment horizontal="right" wrapText="1"/>
    </xf>
    <xf numFmtId="174" fontId="6" fillId="0" borderId="25" xfId="0" applyNumberFormat="1" applyFont="1" applyBorder="1" applyAlignment="1">
      <alignment horizontal="right"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174" fontId="6" fillId="0" borderId="18" xfId="0" applyNumberFormat="1" applyFont="1" applyBorder="1" applyAlignment="1">
      <alignment horizontal="right" wrapText="1"/>
    </xf>
    <xf numFmtId="0" fontId="7" fillId="0" borderId="19" xfId="0" applyFont="1" applyBorder="1" applyAlignment="1">
      <alignment horizontal="center" vertical="center" wrapText="1"/>
    </xf>
    <xf numFmtId="0" fontId="7" fillId="0" borderId="19" xfId="0" applyFont="1" applyBorder="1" applyAlignment="1">
      <alignment vertical="center" wrapText="1"/>
    </xf>
    <xf numFmtId="174" fontId="7" fillId="0" borderId="19" xfId="0" applyNumberFormat="1" applyFont="1" applyBorder="1" applyAlignment="1">
      <alignment horizontal="right" vertical="center" wrapText="1"/>
    </xf>
    <xf numFmtId="0" fontId="12" fillId="0" borderId="18" xfId="0" applyFont="1" applyBorder="1" applyAlignment="1">
      <alignment horizontal="center" vertical="center" wrapText="1"/>
    </xf>
    <xf numFmtId="0" fontId="16" fillId="0" borderId="18" xfId="0" applyFont="1" applyFill="1" applyBorder="1" applyAlignment="1">
      <alignment horizontal="left" vertical="center"/>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27" fillId="0" borderId="18" xfId="0" applyFont="1" applyBorder="1" applyAlignment="1">
      <alignment horizontal="left" vertical="center"/>
    </xf>
    <xf numFmtId="0" fontId="27" fillId="0" borderId="18" xfId="0" applyFont="1" applyFill="1" applyBorder="1" applyAlignment="1">
      <alignment horizontal="left" vertical="center"/>
    </xf>
    <xf numFmtId="186" fontId="16" fillId="33" borderId="18" xfId="0" applyNumberFormat="1" applyFont="1" applyFill="1" applyBorder="1" applyAlignment="1">
      <alignment horizontal="left" vertical="center"/>
    </xf>
    <xf numFmtId="186" fontId="16" fillId="0" borderId="18" xfId="0" applyNumberFormat="1" applyFont="1" applyFill="1" applyBorder="1" applyAlignment="1">
      <alignment horizontal="left" vertical="center"/>
    </xf>
    <xf numFmtId="0" fontId="16" fillId="33" borderId="18" xfId="0" applyFont="1" applyFill="1" applyBorder="1" applyAlignment="1">
      <alignment horizontal="left" vertical="center"/>
    </xf>
    <xf numFmtId="0" fontId="16" fillId="0" borderId="18" xfId="0" applyFont="1" applyBorder="1" applyAlignment="1">
      <alignment horizontal="left" vertical="center" wrapText="1"/>
    </xf>
    <xf numFmtId="0" fontId="16" fillId="0" borderId="18" xfId="0" applyFont="1" applyFill="1" applyBorder="1" applyAlignment="1">
      <alignment horizontal="left" vertical="center" wrapText="1"/>
    </xf>
    <xf numFmtId="0" fontId="12" fillId="0" borderId="18" xfId="0" applyFont="1" applyBorder="1" applyAlignment="1">
      <alignment horizontal="left" vertical="center" wrapText="1"/>
    </xf>
    <xf numFmtId="0" fontId="28" fillId="0" borderId="18" xfId="0" applyFont="1" applyBorder="1" applyAlignment="1">
      <alignment horizontal="center" vertical="center" wrapText="1"/>
    </xf>
    <xf numFmtId="0" fontId="29" fillId="0" borderId="18" xfId="0" applyFont="1" applyFill="1" applyBorder="1" applyAlignment="1">
      <alignment horizontal="left" vertical="center"/>
    </xf>
    <xf numFmtId="174" fontId="28" fillId="0" borderId="26" xfId="0" applyNumberFormat="1" applyFont="1" applyBorder="1" applyAlignment="1">
      <alignment horizontal="right" vertical="center" wrapText="1"/>
    </xf>
    <xf numFmtId="174" fontId="28" fillId="0" borderId="27" xfId="0" applyNumberFormat="1" applyFont="1" applyBorder="1" applyAlignment="1">
      <alignment horizontal="right" vertical="center" wrapText="1"/>
    </xf>
    <xf numFmtId="174" fontId="28" fillId="0" borderId="28" xfId="0" applyNumberFormat="1" applyFont="1" applyBorder="1" applyAlignment="1">
      <alignment horizontal="right" vertical="center" wrapText="1"/>
    </xf>
    <xf numFmtId="174" fontId="28" fillId="0" borderId="29" xfId="0" applyNumberFormat="1" applyFont="1" applyBorder="1" applyAlignment="1">
      <alignment horizontal="right" vertical="center" wrapText="1"/>
    </xf>
    <xf numFmtId="0" fontId="29" fillId="0" borderId="18" xfId="0" applyFont="1" applyFill="1" applyBorder="1" applyAlignment="1">
      <alignment horizontal="left"/>
    </xf>
    <xf numFmtId="174" fontId="28" fillId="0" borderId="30" xfId="0" applyNumberFormat="1" applyFont="1" applyBorder="1" applyAlignment="1">
      <alignment horizontal="right" vertical="center" wrapText="1"/>
    </xf>
    <xf numFmtId="174" fontId="28" fillId="0" borderId="31" xfId="0" applyNumberFormat="1" applyFont="1" applyBorder="1" applyAlignment="1">
      <alignment horizontal="right" vertical="center" wrapText="1"/>
    </xf>
    <xf numFmtId="0" fontId="28" fillId="0" borderId="19" xfId="0" applyFont="1" applyBorder="1" applyAlignment="1">
      <alignment horizontal="center" vertical="center" wrapText="1"/>
    </xf>
    <xf numFmtId="0" fontId="29" fillId="0" borderId="19" xfId="0" applyFont="1" applyFill="1" applyBorder="1" applyAlignment="1">
      <alignment horizontal="left"/>
    </xf>
    <xf numFmtId="0" fontId="28" fillId="0" borderId="17" xfId="0" applyFont="1" applyBorder="1" applyAlignment="1">
      <alignment horizontal="center" vertical="center" wrapText="1"/>
    </xf>
    <xf numFmtId="0" fontId="29" fillId="0" borderId="17" xfId="0" applyFont="1" applyFill="1" applyBorder="1" applyAlignment="1">
      <alignment horizontal="left"/>
    </xf>
    <xf numFmtId="174" fontId="28" fillId="0" borderId="17" xfId="0" applyNumberFormat="1" applyFont="1" applyBorder="1" applyAlignment="1">
      <alignment horizontal="right" vertical="center" wrapText="1"/>
    </xf>
    <xf numFmtId="174" fontId="28" fillId="0" borderId="32" xfId="0" applyNumberFormat="1" applyFont="1" applyBorder="1" applyAlignment="1">
      <alignment horizontal="right" vertical="center" wrapText="1"/>
    </xf>
    <xf numFmtId="174" fontId="28" fillId="0" borderId="18" xfId="0" applyNumberFormat="1" applyFont="1" applyBorder="1" applyAlignment="1">
      <alignment horizontal="right" vertical="center" wrapText="1"/>
    </xf>
    <xf numFmtId="174" fontId="28" fillId="0" borderId="33" xfId="0" applyNumberFormat="1" applyFont="1" applyBorder="1" applyAlignment="1">
      <alignment horizontal="right" vertical="center" wrapText="1"/>
    </xf>
    <xf numFmtId="174" fontId="30" fillId="0" borderId="33" xfId="0" applyNumberFormat="1" applyFont="1" applyBorder="1" applyAlignment="1">
      <alignment horizontal="right" vertical="center" wrapText="1"/>
    </xf>
    <xf numFmtId="174" fontId="28" fillId="0" borderId="19" xfId="0" applyNumberFormat="1" applyFont="1" applyBorder="1" applyAlignment="1">
      <alignment horizontal="right" vertical="center" wrapText="1"/>
    </xf>
    <xf numFmtId="174" fontId="28" fillId="0" borderId="34" xfId="0" applyNumberFormat="1" applyFont="1" applyBorder="1" applyAlignment="1">
      <alignment horizontal="right" vertical="center" wrapText="1"/>
    </xf>
    <xf numFmtId="0" fontId="28" fillId="0" borderId="17" xfId="0" applyFont="1" applyFill="1" applyBorder="1" applyAlignment="1">
      <alignment horizontal="left"/>
    </xf>
    <xf numFmtId="0" fontId="28" fillId="0" borderId="18" xfId="0" applyFont="1" applyFill="1" applyBorder="1" applyAlignment="1">
      <alignment horizontal="left"/>
    </xf>
    <xf numFmtId="0" fontId="28" fillId="0" borderId="18" xfId="0" applyFont="1" applyFill="1" applyBorder="1" applyAlignment="1">
      <alignment horizontal="left" wrapText="1"/>
    </xf>
    <xf numFmtId="0" fontId="28" fillId="0" borderId="18" xfId="0" applyFont="1" applyBorder="1" applyAlignment="1">
      <alignment horizontal="left" vertical="center"/>
    </xf>
    <xf numFmtId="0" fontId="31" fillId="33" borderId="18" xfId="0" applyFont="1" applyFill="1" applyBorder="1" applyAlignment="1">
      <alignment horizontal="left" vertical="center"/>
    </xf>
    <xf numFmtId="0" fontId="31" fillId="0" borderId="18" xfId="0" applyFont="1" applyBorder="1" applyAlignment="1">
      <alignment horizontal="left" vertical="center"/>
    </xf>
    <xf numFmtId="0" fontId="31" fillId="0" borderId="18" xfId="0" applyFont="1" applyFill="1" applyBorder="1" applyAlignment="1">
      <alignment horizontal="left" vertical="center"/>
    </xf>
    <xf numFmtId="186" fontId="29" fillId="33" borderId="18" xfId="0" applyNumberFormat="1" applyFont="1" applyFill="1" applyBorder="1" applyAlignment="1">
      <alignment horizontal="left" vertical="center"/>
    </xf>
    <xf numFmtId="186" fontId="29" fillId="0" borderId="18" xfId="0" applyNumberFormat="1" applyFont="1" applyFill="1" applyBorder="1" applyAlignment="1">
      <alignment horizontal="left" vertical="center"/>
    </xf>
    <xf numFmtId="0" fontId="29" fillId="33" borderId="18" xfId="0" applyFont="1" applyFill="1" applyBorder="1" applyAlignment="1">
      <alignment horizontal="left" vertical="center"/>
    </xf>
    <xf numFmtId="0" fontId="29" fillId="0" borderId="18" xfId="0" applyFont="1" applyBorder="1" applyAlignment="1">
      <alignment horizontal="left" vertical="center" wrapText="1"/>
    </xf>
    <xf numFmtId="0" fontId="29" fillId="0" borderId="18" xfId="0" applyFont="1" applyFill="1" applyBorder="1" applyAlignment="1">
      <alignment horizontal="left" vertical="center" wrapText="1"/>
    </xf>
    <xf numFmtId="0" fontId="28" fillId="0" borderId="18" xfId="0" applyFont="1" applyBorder="1" applyAlignment="1">
      <alignment horizontal="left" vertical="center" wrapText="1"/>
    </xf>
    <xf numFmtId="167" fontId="28" fillId="0" borderId="18" xfId="44" applyNumberFormat="1" applyFont="1" applyBorder="1" applyAlignment="1">
      <alignment/>
    </xf>
    <xf numFmtId="0" fontId="28" fillId="0" borderId="18" xfId="0" applyFont="1" applyBorder="1" applyAlignment="1">
      <alignment wrapText="1"/>
    </xf>
    <xf numFmtId="0" fontId="29" fillId="0" borderId="18" xfId="0" applyFont="1" applyBorder="1" applyAlignment="1">
      <alignment/>
    </xf>
    <xf numFmtId="0" fontId="29" fillId="0" borderId="19" xfId="0" applyFont="1" applyBorder="1" applyAlignment="1">
      <alignment/>
    </xf>
    <xf numFmtId="0" fontId="34" fillId="0" borderId="16" xfId="0" applyFont="1" applyBorder="1" applyAlignment="1">
      <alignment/>
    </xf>
    <xf numFmtId="0" fontId="17" fillId="0" borderId="16" xfId="0" applyFont="1" applyBorder="1" applyAlignment="1">
      <alignment horizontal="center"/>
    </xf>
    <xf numFmtId="174" fontId="17" fillId="0" borderId="16" xfId="0" applyNumberFormat="1" applyFont="1" applyBorder="1" applyAlignment="1">
      <alignment/>
    </xf>
    <xf numFmtId="0" fontId="28" fillId="0" borderId="18" xfId="58" applyFont="1" applyBorder="1" applyAlignment="1">
      <alignment horizontal="left" vertical="center" wrapText="1"/>
      <protection/>
    </xf>
    <xf numFmtId="174" fontId="35" fillId="0" borderId="18" xfId="0" applyNumberFormat="1" applyFont="1" applyBorder="1" applyAlignment="1">
      <alignment horizontal="right" vertical="center" wrapText="1"/>
    </xf>
    <xf numFmtId="167" fontId="28" fillId="0" borderId="18" xfId="42" applyNumberFormat="1" applyFont="1" applyBorder="1" applyAlignment="1">
      <alignment/>
    </xf>
    <xf numFmtId="0" fontId="36" fillId="0" borderId="19" xfId="0" applyFont="1" applyBorder="1" applyAlignment="1">
      <alignment horizontal="center" vertical="center" wrapText="1"/>
    </xf>
    <xf numFmtId="0" fontId="12" fillId="33" borderId="19" xfId="0" applyFont="1" applyFill="1" applyBorder="1" applyAlignment="1">
      <alignment horizontal="left" vertical="center" wrapText="1"/>
    </xf>
    <xf numFmtId="174" fontId="36" fillId="0" borderId="19" xfId="0" applyNumberFormat="1" applyFont="1" applyBorder="1" applyAlignment="1">
      <alignment horizontal="right" vertical="center" wrapText="1"/>
    </xf>
    <xf numFmtId="0" fontId="12" fillId="0" borderId="0" xfId="0" applyFont="1" applyAlignment="1">
      <alignment vertical="center"/>
    </xf>
    <xf numFmtId="167" fontId="12" fillId="0" borderId="18" xfId="42" applyNumberFormat="1" applyFont="1" applyBorder="1" applyAlignment="1">
      <alignment vertical="center"/>
    </xf>
    <xf numFmtId="167" fontId="12" fillId="0" borderId="19" xfId="42" applyNumberFormat="1" applyFont="1" applyBorder="1" applyAlignment="1">
      <alignment vertical="center"/>
    </xf>
    <xf numFmtId="167" fontId="12" fillId="0" borderId="17" xfId="42" applyNumberFormat="1" applyFont="1" applyBorder="1" applyAlignment="1">
      <alignment vertical="center"/>
    </xf>
    <xf numFmtId="0" fontId="38" fillId="0" borderId="13" xfId="0" applyFont="1" applyBorder="1" applyAlignment="1">
      <alignment horizontal="center" vertical="center" wrapText="1"/>
    </xf>
    <xf numFmtId="0" fontId="11" fillId="0" borderId="13" xfId="0" applyFont="1" applyBorder="1" applyAlignment="1">
      <alignment horizontal="center" vertical="top" wrapText="1"/>
    </xf>
    <xf numFmtId="0" fontId="24" fillId="0" borderId="13" xfId="0" applyFont="1" applyBorder="1" applyAlignment="1">
      <alignment vertical="center" wrapText="1"/>
    </xf>
    <xf numFmtId="0" fontId="11" fillId="0" borderId="13" xfId="0" applyFont="1" applyBorder="1" applyAlignment="1">
      <alignment vertical="center" wrapText="1"/>
    </xf>
    <xf numFmtId="167" fontId="11" fillId="0" borderId="13" xfId="0" applyNumberFormat="1" applyFont="1" applyBorder="1" applyAlignment="1">
      <alignment vertical="center" wrapText="1"/>
    </xf>
    <xf numFmtId="0" fontId="39" fillId="0" borderId="0" xfId="0" applyFont="1" applyAlignment="1">
      <alignment horizontal="right"/>
    </xf>
    <xf numFmtId="167" fontId="7" fillId="0" borderId="18" xfId="42" applyNumberFormat="1" applyFont="1" applyBorder="1" applyAlignment="1">
      <alignment/>
    </xf>
    <xf numFmtId="167" fontId="7" fillId="0" borderId="19" xfId="42" applyNumberFormat="1" applyFont="1" applyBorder="1" applyAlignment="1">
      <alignment/>
    </xf>
    <xf numFmtId="167" fontId="1" fillId="0" borderId="11" xfId="42" applyNumberFormat="1" applyFont="1" applyBorder="1" applyAlignment="1">
      <alignment vertical="center"/>
    </xf>
    <xf numFmtId="0" fontId="6" fillId="0" borderId="35" xfId="0" applyFont="1" applyBorder="1" applyAlignment="1">
      <alignment horizontal="center" wrapText="1"/>
    </xf>
    <xf numFmtId="0" fontId="6" fillId="0" borderId="35" xfId="0" applyFont="1" applyBorder="1" applyAlignment="1">
      <alignment wrapText="1"/>
    </xf>
    <xf numFmtId="174" fontId="6" fillId="0" borderId="35" xfId="0" applyNumberFormat="1" applyFont="1" applyBorder="1" applyAlignment="1">
      <alignment horizontal="right" vertical="center" wrapText="1"/>
    </xf>
    <xf numFmtId="0" fontId="6" fillId="0" borderId="15" xfId="0" applyFont="1" applyBorder="1" applyAlignment="1">
      <alignment horizontal="center"/>
    </xf>
    <xf numFmtId="0" fontId="43" fillId="0" borderId="0" xfId="0" applyFont="1" applyAlignment="1">
      <alignment horizontal="center" vertical="top" wrapText="1"/>
    </xf>
    <xf numFmtId="0" fontId="6" fillId="0" borderId="17" xfId="0" applyFont="1" applyBorder="1" applyAlignment="1">
      <alignment vertical="center" wrapText="1"/>
    </xf>
    <xf numFmtId="167" fontId="6" fillId="0" borderId="17" xfId="42" applyNumberFormat="1" applyFont="1" applyBorder="1" applyAlignment="1">
      <alignment/>
    </xf>
    <xf numFmtId="0" fontId="16" fillId="0" borderId="18" xfId="0" applyFont="1" applyFill="1" applyBorder="1" applyAlignment="1">
      <alignment horizontal="left"/>
    </xf>
    <xf numFmtId="0" fontId="16" fillId="0" borderId="19" xfId="0" applyFont="1" applyFill="1" applyBorder="1" applyAlignment="1">
      <alignment horizontal="left"/>
    </xf>
    <xf numFmtId="0" fontId="16" fillId="0" borderId="17" xfId="0" applyFont="1" applyFill="1" applyBorder="1" applyAlignment="1">
      <alignment horizontal="left"/>
    </xf>
    <xf numFmtId="0" fontId="12" fillId="0" borderId="17" xfId="0" applyFont="1" applyFill="1" applyBorder="1" applyAlignment="1">
      <alignment horizontal="left"/>
    </xf>
    <xf numFmtId="0" fontId="12" fillId="0" borderId="18" xfId="0" applyFont="1" applyFill="1" applyBorder="1" applyAlignment="1">
      <alignment horizontal="left"/>
    </xf>
    <xf numFmtId="0" fontId="17" fillId="0" borderId="36" xfId="0" applyFont="1" applyBorder="1" applyAlignment="1">
      <alignment horizontal="center" vertical="center" wrapText="1"/>
    </xf>
    <xf numFmtId="0" fontId="17" fillId="0" borderId="0" xfId="0" applyFont="1" applyBorder="1" applyAlignment="1">
      <alignment horizontal="center" vertical="center" wrapText="1"/>
    </xf>
    <xf numFmtId="174" fontId="17" fillId="0" borderId="36" xfId="0" applyNumberFormat="1" applyFont="1" applyBorder="1" applyAlignment="1">
      <alignment horizontal="right" vertical="center" wrapText="1"/>
    </xf>
    <xf numFmtId="0" fontId="28" fillId="0" borderId="37" xfId="0" applyFont="1" applyBorder="1" applyAlignment="1">
      <alignment horizontal="center" vertical="center" wrapText="1"/>
    </xf>
    <xf numFmtId="0" fontId="29" fillId="0" borderId="37" xfId="0" applyFont="1" applyFill="1" applyBorder="1" applyAlignment="1">
      <alignment horizontal="left"/>
    </xf>
    <xf numFmtId="0" fontId="28" fillId="0" borderId="19" xfId="0" applyFont="1" applyFill="1" applyBorder="1" applyAlignment="1">
      <alignment horizontal="left"/>
    </xf>
    <xf numFmtId="0" fontId="29" fillId="0" borderId="17" xfId="0" applyFont="1" applyBorder="1" applyAlignment="1">
      <alignment/>
    </xf>
    <xf numFmtId="167" fontId="28" fillId="0" borderId="18" xfId="44" applyNumberFormat="1" applyFont="1" applyBorder="1" applyAlignment="1">
      <alignment vertical="center"/>
    </xf>
    <xf numFmtId="174" fontId="36" fillId="0" borderId="18" xfId="0" applyNumberFormat="1" applyFont="1" applyBorder="1" applyAlignment="1">
      <alignment horizontal="right" vertical="center" wrapText="1"/>
    </xf>
    <xf numFmtId="174" fontId="36" fillId="0" borderId="17" xfId="0" applyNumberFormat="1" applyFont="1" applyBorder="1" applyAlignment="1">
      <alignment horizontal="right" vertical="center" wrapText="1"/>
    </xf>
    <xf numFmtId="174" fontId="12" fillId="0" borderId="38" xfId="0" applyNumberFormat="1" applyFont="1" applyBorder="1" applyAlignment="1">
      <alignment horizontal="right" vertical="center" wrapText="1"/>
    </xf>
    <xf numFmtId="0" fontId="12" fillId="0" borderId="19" xfId="0" applyFont="1" applyFill="1" applyBorder="1" applyAlignment="1">
      <alignment horizontal="left"/>
    </xf>
    <xf numFmtId="0" fontId="12" fillId="0" borderId="18" xfId="0" applyFont="1" applyFill="1" applyBorder="1" applyAlignment="1">
      <alignment horizontal="left" wrapText="1"/>
    </xf>
    <xf numFmtId="0" fontId="27" fillId="33" borderId="19" xfId="0" applyFont="1" applyFill="1" applyBorder="1" applyAlignment="1">
      <alignment horizontal="left" vertical="center"/>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28" fillId="0" borderId="39" xfId="0" applyFont="1" applyBorder="1" applyAlignment="1">
      <alignment wrapText="1"/>
    </xf>
    <xf numFmtId="0" fontId="28" fillId="0" borderId="18" xfId="0" applyFont="1" applyBorder="1" applyAlignment="1">
      <alignment horizontal="left" wrapText="1"/>
    </xf>
    <xf numFmtId="0" fontId="40" fillId="0" borderId="0" xfId="0" applyFont="1" applyFill="1" applyAlignment="1">
      <alignment horizontal="center"/>
    </xf>
    <xf numFmtId="0" fontId="40" fillId="0" borderId="0" xfId="0" applyFont="1" applyFill="1" applyAlignment="1">
      <alignment/>
    </xf>
    <xf numFmtId="0" fontId="40" fillId="0" borderId="0" xfId="0" applyFont="1" applyFill="1" applyAlignment="1">
      <alignment horizontal="right"/>
    </xf>
    <xf numFmtId="0" fontId="41" fillId="0" borderId="0" xfId="0" applyFont="1" applyFill="1" applyAlignment="1">
      <alignment/>
    </xf>
    <xf numFmtId="0" fontId="15" fillId="0" borderId="13" xfId="0" applyFont="1" applyFill="1" applyBorder="1" applyAlignment="1">
      <alignment horizontal="center" vertical="center"/>
    </xf>
    <xf numFmtId="0" fontId="40" fillId="0" borderId="0" xfId="0" applyFont="1" applyFill="1" applyAlignment="1">
      <alignment horizontal="center" vertical="center"/>
    </xf>
    <xf numFmtId="0" fontId="17" fillId="0" borderId="13" xfId="0" applyFont="1" applyFill="1" applyBorder="1" applyAlignment="1">
      <alignment horizontal="center" vertical="center"/>
    </xf>
    <xf numFmtId="3" fontId="17" fillId="0" borderId="13" xfId="0" applyNumberFormat="1" applyFont="1" applyFill="1" applyBorder="1" applyAlignment="1">
      <alignment horizontal="right" vertical="center" wrapText="1"/>
    </xf>
    <xf numFmtId="0" fontId="41" fillId="0" borderId="0" xfId="0" applyFont="1" applyFill="1" applyAlignment="1">
      <alignment horizontal="center" vertical="center"/>
    </xf>
    <xf numFmtId="0" fontId="17" fillId="0" borderId="13" xfId="0" applyFont="1" applyFill="1" applyBorder="1" applyAlignment="1">
      <alignment horizontal="center" vertical="center" wrapText="1"/>
    </xf>
    <xf numFmtId="1" fontId="17" fillId="0" borderId="13" xfId="59" applyNumberFormat="1" applyFont="1" applyFill="1" applyBorder="1" applyAlignment="1">
      <alignment horizontal="left" vertical="center" wrapText="1"/>
      <protection/>
    </xf>
    <xf numFmtId="3" fontId="17" fillId="0" borderId="13" xfId="0" applyNumberFormat="1" applyFont="1" applyFill="1" applyBorder="1" applyAlignment="1">
      <alignment horizontal="center" vertical="center"/>
    </xf>
    <xf numFmtId="0" fontId="41" fillId="0" borderId="0" xfId="0" applyFont="1" applyFill="1" applyAlignment="1">
      <alignment vertical="center"/>
    </xf>
    <xf numFmtId="0" fontId="17" fillId="0" borderId="13" xfId="0" applyFont="1" applyFill="1" applyBorder="1" applyAlignment="1">
      <alignment horizontal="left" vertical="center" wrapText="1"/>
    </xf>
    <xf numFmtId="0" fontId="28" fillId="0" borderId="13" xfId="0" applyFont="1" applyFill="1" applyBorder="1" applyAlignment="1">
      <alignment horizontal="center" vertical="center" wrapText="1"/>
    </xf>
    <xf numFmtId="1" fontId="44" fillId="0" borderId="13" xfId="59" applyNumberFormat="1" applyFont="1" applyFill="1" applyBorder="1" applyAlignment="1">
      <alignment horizontal="left" vertical="center" wrapText="1"/>
      <protection/>
    </xf>
    <xf numFmtId="3" fontId="44" fillId="0" borderId="13" xfId="0" applyNumberFormat="1" applyFont="1" applyFill="1" applyBorder="1" applyAlignment="1">
      <alignment horizontal="right" vertical="center" wrapText="1"/>
    </xf>
    <xf numFmtId="0" fontId="44" fillId="0" borderId="13" xfId="0" applyFont="1" applyFill="1" applyBorder="1" applyAlignment="1">
      <alignment horizontal="center" vertical="center"/>
    </xf>
    <xf numFmtId="0" fontId="42" fillId="0" borderId="0" xfId="0" applyFont="1" applyFill="1" applyAlignment="1">
      <alignment vertical="center"/>
    </xf>
    <xf numFmtId="1" fontId="28" fillId="0" borderId="13" xfId="59" applyNumberFormat="1" applyFont="1" applyFill="1" applyBorder="1" applyAlignment="1">
      <alignment horizontal="left" vertical="center" wrapText="1"/>
      <protection/>
    </xf>
    <xf numFmtId="3" fontId="28" fillId="0" borderId="13" xfId="59" applyNumberFormat="1" applyFont="1" applyFill="1" applyBorder="1" applyAlignment="1">
      <alignment horizontal="right" vertical="center" wrapText="1"/>
      <protection/>
    </xf>
    <xf numFmtId="3" fontId="28" fillId="0" borderId="13" xfId="0" applyNumberFormat="1" applyFont="1" applyFill="1" applyBorder="1" applyAlignment="1">
      <alignment horizontal="right" vertical="center" wrapText="1"/>
    </xf>
    <xf numFmtId="0" fontId="40" fillId="0" borderId="0" xfId="0" applyFont="1" applyFill="1" applyBorder="1" applyAlignment="1">
      <alignment vertical="center"/>
    </xf>
    <xf numFmtId="0" fontId="28" fillId="0" borderId="13" xfId="0" applyFont="1" applyFill="1" applyBorder="1" applyAlignment="1">
      <alignment horizontal="center" vertical="center"/>
    </xf>
    <xf numFmtId="0" fontId="40" fillId="0" borderId="0" xfId="0" applyFont="1" applyFill="1" applyAlignment="1">
      <alignment vertical="center"/>
    </xf>
    <xf numFmtId="0" fontId="28" fillId="0" borderId="13" xfId="0" applyFont="1" applyFill="1" applyBorder="1" applyAlignment="1">
      <alignment horizontal="left" vertical="center" wrapText="1"/>
    </xf>
    <xf numFmtId="3" fontId="28" fillId="0" borderId="13" xfId="44" applyNumberFormat="1" applyFont="1" applyFill="1" applyBorder="1" applyAlignment="1">
      <alignment horizontal="right" vertical="center" wrapText="1"/>
    </xf>
    <xf numFmtId="0" fontId="41" fillId="0" borderId="0" xfId="0" applyFont="1" applyFill="1" applyBorder="1" applyAlignment="1">
      <alignment vertical="center"/>
    </xf>
    <xf numFmtId="0" fontId="44"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1" fontId="44" fillId="0" borderId="13" xfId="59" applyNumberFormat="1" applyFont="1" applyFill="1" applyBorder="1" applyAlignment="1">
      <alignment horizontal="left" vertical="center" wrapText="1" shrinkToFit="1"/>
      <protection/>
    </xf>
    <xf numFmtId="1" fontId="28" fillId="0" borderId="13" xfId="59" applyNumberFormat="1" applyFont="1" applyFill="1" applyBorder="1" applyAlignment="1">
      <alignment horizontal="left" vertical="center" wrapText="1" shrinkToFit="1"/>
      <protection/>
    </xf>
    <xf numFmtId="1" fontId="17" fillId="0" borderId="13" xfId="59" applyNumberFormat="1" applyFont="1" applyFill="1" applyBorder="1" applyAlignment="1">
      <alignment horizontal="center" vertical="center" wrapText="1" shrinkToFit="1"/>
      <protection/>
    </xf>
    <xf numFmtId="1" fontId="17" fillId="0" borderId="13" xfId="59" applyNumberFormat="1" applyFont="1" applyFill="1" applyBorder="1" applyAlignment="1">
      <alignment horizontal="left" vertical="center" wrapText="1" shrinkToFit="1"/>
      <protection/>
    </xf>
    <xf numFmtId="49" fontId="28" fillId="0" borderId="13" xfId="59" applyNumberFormat="1" applyFont="1" applyFill="1" applyBorder="1" applyAlignment="1">
      <alignment horizontal="center" vertical="center" wrapText="1"/>
      <protection/>
    </xf>
    <xf numFmtId="49" fontId="44" fillId="0" borderId="13" xfId="59" applyNumberFormat="1" applyFont="1" applyFill="1" applyBorder="1" applyAlignment="1">
      <alignment horizontal="center" vertical="center" wrapText="1"/>
      <protection/>
    </xf>
    <xf numFmtId="3" fontId="44" fillId="0" borderId="13" xfId="59" applyNumberFormat="1" applyFont="1" applyFill="1" applyBorder="1" applyAlignment="1">
      <alignment horizontal="right" vertical="center" wrapText="1"/>
      <protection/>
    </xf>
    <xf numFmtId="0" fontId="42" fillId="0" borderId="0" xfId="0" applyFont="1" applyFill="1" applyBorder="1" applyAlignment="1">
      <alignment vertical="center"/>
    </xf>
    <xf numFmtId="0" fontId="40" fillId="0" borderId="0" xfId="0" applyFont="1" applyFill="1" applyAlignment="1">
      <alignment horizontal="right" vertical="center"/>
    </xf>
    <xf numFmtId="0" fontId="42" fillId="0" borderId="0" xfId="0" applyFont="1" applyFill="1" applyAlignment="1">
      <alignment horizontal="right"/>
    </xf>
    <xf numFmtId="0" fontId="42" fillId="0" borderId="0" xfId="0" applyFont="1" applyFill="1" applyAlignment="1">
      <alignment/>
    </xf>
    <xf numFmtId="0" fontId="42" fillId="0" borderId="14" xfId="0" applyFont="1" applyFill="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22" fillId="0" borderId="14" xfId="0" applyFont="1" applyBorder="1" applyAlignment="1">
      <alignment horizontal="center"/>
    </xf>
    <xf numFmtId="0" fontId="11" fillId="0" borderId="0" xfId="0" applyFont="1" applyAlignment="1">
      <alignment horizontal="center"/>
    </xf>
    <xf numFmtId="0" fontId="33" fillId="0" borderId="0" xfId="0" applyFont="1" applyAlignment="1">
      <alignment horizontal="center"/>
    </xf>
    <xf numFmtId="0" fontId="32" fillId="0" borderId="0" xfId="0" applyFont="1" applyAlignment="1">
      <alignment horizontal="center"/>
    </xf>
    <xf numFmtId="0" fontId="15" fillId="0" borderId="13"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14" xfId="0" applyFont="1" applyBorder="1" applyAlignment="1">
      <alignment horizontal="center"/>
    </xf>
    <xf numFmtId="0" fontId="38" fillId="0" borderId="13" xfId="0" applyFont="1" applyBorder="1" applyAlignment="1">
      <alignment horizontal="center" vertical="center" wrapText="1"/>
    </xf>
    <xf numFmtId="0" fontId="11" fillId="0" borderId="0" xfId="0" applyFont="1" applyAlignment="1">
      <alignment horizontal="center" vertical="top" wrapText="1"/>
    </xf>
    <xf numFmtId="0" fontId="37" fillId="0" borderId="0" xfId="0" applyFont="1" applyAlignment="1">
      <alignment horizontal="center"/>
    </xf>
    <xf numFmtId="0" fontId="11" fillId="0" borderId="0" xfId="0" applyFont="1" applyAlignment="1">
      <alignment horizontal="center" wrapText="1"/>
    </xf>
    <xf numFmtId="0" fontId="26" fillId="0" borderId="0" xfId="0" applyFont="1" applyAlignment="1">
      <alignment horizontal="center"/>
    </xf>
    <xf numFmtId="0" fontId="29" fillId="0" borderId="0" xfId="0" applyFont="1" applyAlignment="1">
      <alignment horizontal="center" vertical="top"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Bieu mau (CV )"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9525</xdr:rowOff>
    </xdr:from>
    <xdr:to>
      <xdr:col>1</xdr:col>
      <xdr:colOff>857250</xdr:colOff>
      <xdr:row>2</xdr:row>
      <xdr:rowOff>9525</xdr:rowOff>
    </xdr:to>
    <xdr:sp>
      <xdr:nvSpPr>
        <xdr:cNvPr id="1" name="Line 1"/>
        <xdr:cNvSpPr>
          <a:spLocks/>
        </xdr:cNvSpPr>
      </xdr:nvSpPr>
      <xdr:spPr>
        <a:xfrm>
          <a:off x="333375" y="466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38100</xdr:rowOff>
    </xdr:from>
    <xdr:to>
      <xdr:col>1</xdr:col>
      <xdr:colOff>1095375</xdr:colOff>
      <xdr:row>2</xdr:row>
      <xdr:rowOff>38100</xdr:rowOff>
    </xdr:to>
    <xdr:sp>
      <xdr:nvSpPr>
        <xdr:cNvPr id="1" name="Line 2"/>
        <xdr:cNvSpPr>
          <a:spLocks/>
        </xdr:cNvSpPr>
      </xdr:nvSpPr>
      <xdr:spPr>
        <a:xfrm>
          <a:off x="361950" y="438150"/>
          <a:ext cx="1247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0</xdr:rowOff>
    </xdr:from>
    <xdr:to>
      <xdr:col>1</xdr:col>
      <xdr:colOff>1200150</xdr:colOff>
      <xdr:row>2</xdr:row>
      <xdr:rowOff>0</xdr:rowOff>
    </xdr:to>
    <xdr:sp>
      <xdr:nvSpPr>
        <xdr:cNvPr id="1" name="Line 1"/>
        <xdr:cNvSpPr>
          <a:spLocks/>
        </xdr:cNvSpPr>
      </xdr:nvSpPr>
      <xdr:spPr>
        <a:xfrm>
          <a:off x="247650" y="438150"/>
          <a:ext cx="132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9525</xdr:rowOff>
    </xdr:from>
    <xdr:to>
      <xdr:col>1</xdr:col>
      <xdr:colOff>838200</xdr:colOff>
      <xdr:row>2</xdr:row>
      <xdr:rowOff>9525</xdr:rowOff>
    </xdr:to>
    <xdr:sp>
      <xdr:nvSpPr>
        <xdr:cNvPr id="1" name="Line 1"/>
        <xdr:cNvSpPr>
          <a:spLocks/>
        </xdr:cNvSpPr>
      </xdr:nvSpPr>
      <xdr:spPr>
        <a:xfrm>
          <a:off x="323850" y="46672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0</xdr:rowOff>
    </xdr:from>
    <xdr:to>
      <xdr:col>1</xdr:col>
      <xdr:colOff>1066800</xdr:colOff>
      <xdr:row>2</xdr:row>
      <xdr:rowOff>0</xdr:rowOff>
    </xdr:to>
    <xdr:sp>
      <xdr:nvSpPr>
        <xdr:cNvPr id="1" name="Line 1"/>
        <xdr:cNvSpPr>
          <a:spLocks/>
        </xdr:cNvSpPr>
      </xdr:nvSpPr>
      <xdr:spPr>
        <a:xfrm>
          <a:off x="247650" y="45720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219075</xdr:rowOff>
    </xdr:from>
    <xdr:to>
      <xdr:col>1</xdr:col>
      <xdr:colOff>1047750</xdr:colOff>
      <xdr:row>1</xdr:row>
      <xdr:rowOff>219075</xdr:rowOff>
    </xdr:to>
    <xdr:sp>
      <xdr:nvSpPr>
        <xdr:cNvPr id="1" name="Line 2"/>
        <xdr:cNvSpPr>
          <a:spLocks/>
        </xdr:cNvSpPr>
      </xdr:nvSpPr>
      <xdr:spPr>
        <a:xfrm>
          <a:off x="323850" y="447675"/>
          <a:ext cx="1162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9525</xdr:rowOff>
    </xdr:from>
    <xdr:to>
      <xdr:col>1</xdr:col>
      <xdr:colOff>962025</xdr:colOff>
      <xdr:row>2</xdr:row>
      <xdr:rowOff>9525</xdr:rowOff>
    </xdr:to>
    <xdr:sp>
      <xdr:nvSpPr>
        <xdr:cNvPr id="1" name="Line 2"/>
        <xdr:cNvSpPr>
          <a:spLocks/>
        </xdr:cNvSpPr>
      </xdr:nvSpPr>
      <xdr:spPr>
        <a:xfrm>
          <a:off x="342900" y="466725"/>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1</xdr:col>
      <xdr:colOff>1219200</xdr:colOff>
      <xdr:row>2</xdr:row>
      <xdr:rowOff>0</xdr:rowOff>
    </xdr:to>
    <xdr:sp>
      <xdr:nvSpPr>
        <xdr:cNvPr id="1" name="Line 1"/>
        <xdr:cNvSpPr>
          <a:spLocks/>
        </xdr:cNvSpPr>
      </xdr:nvSpPr>
      <xdr:spPr>
        <a:xfrm>
          <a:off x="323850" y="45720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0</xdr:rowOff>
    </xdr:from>
    <xdr:to>
      <xdr:col>1</xdr:col>
      <xdr:colOff>1085850</xdr:colOff>
      <xdr:row>2</xdr:row>
      <xdr:rowOff>0</xdr:rowOff>
    </xdr:to>
    <xdr:sp>
      <xdr:nvSpPr>
        <xdr:cNvPr id="1" name="Line 1"/>
        <xdr:cNvSpPr>
          <a:spLocks/>
        </xdr:cNvSpPr>
      </xdr:nvSpPr>
      <xdr:spPr>
        <a:xfrm>
          <a:off x="276225" y="400050"/>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9525</xdr:rowOff>
    </xdr:from>
    <xdr:to>
      <xdr:col>1</xdr:col>
      <xdr:colOff>1304925</xdr:colOff>
      <xdr:row>2</xdr:row>
      <xdr:rowOff>9525</xdr:rowOff>
    </xdr:to>
    <xdr:sp>
      <xdr:nvSpPr>
        <xdr:cNvPr id="1" name="Line 1"/>
        <xdr:cNvSpPr>
          <a:spLocks/>
        </xdr:cNvSpPr>
      </xdr:nvSpPr>
      <xdr:spPr>
        <a:xfrm>
          <a:off x="314325" y="409575"/>
          <a:ext cx="132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28575</xdr:rowOff>
    </xdr:from>
    <xdr:to>
      <xdr:col>1</xdr:col>
      <xdr:colOff>1285875</xdr:colOff>
      <xdr:row>2</xdr:row>
      <xdr:rowOff>28575</xdr:rowOff>
    </xdr:to>
    <xdr:sp>
      <xdr:nvSpPr>
        <xdr:cNvPr id="1" name="Line 2"/>
        <xdr:cNvSpPr>
          <a:spLocks/>
        </xdr:cNvSpPr>
      </xdr:nvSpPr>
      <xdr:spPr>
        <a:xfrm>
          <a:off x="219075" y="4667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4"/>
  <sheetViews>
    <sheetView zoomScalePageLayoutView="0" workbookViewId="0" topLeftCell="A7">
      <selection activeCell="B18" sqref="B18"/>
    </sheetView>
  </sheetViews>
  <sheetFormatPr defaultColWidth="8.796875" defaultRowHeight="15"/>
  <cols>
    <col min="1" max="1" width="7.19921875" style="0" customWidth="1"/>
    <col min="2" max="2" width="58.8984375" style="0" customWidth="1"/>
    <col min="3" max="3" width="24.5" style="0" customWidth="1"/>
  </cols>
  <sheetData>
    <row r="1" spans="1:3" ht="18" customHeight="1">
      <c r="A1" s="2" t="s">
        <v>34</v>
      </c>
      <c r="B1" s="3"/>
      <c r="C1" s="45" t="s">
        <v>170</v>
      </c>
    </row>
    <row r="2" spans="1:3" ht="18" customHeight="1">
      <c r="A2" s="4" t="s">
        <v>35</v>
      </c>
      <c r="B2" s="3"/>
      <c r="C2" s="3"/>
    </row>
    <row r="3" spans="1:3" ht="18" customHeight="1">
      <c r="A3" s="3"/>
      <c r="B3" s="3"/>
      <c r="C3" s="3"/>
    </row>
    <row r="4" spans="1:3" ht="24.75" customHeight="1">
      <c r="A4" s="281" t="s">
        <v>350</v>
      </c>
      <c r="B4" s="281"/>
      <c r="C4" s="281"/>
    </row>
    <row r="5" spans="1:3" ht="18" customHeight="1">
      <c r="A5" s="280" t="s">
        <v>351</v>
      </c>
      <c r="B5" s="280"/>
      <c r="C5" s="280"/>
    </row>
    <row r="6" spans="1:3" ht="18" customHeight="1">
      <c r="A6" s="280" t="s">
        <v>169</v>
      </c>
      <c r="B6" s="280"/>
      <c r="C6" s="280"/>
    </row>
    <row r="7" spans="1:3" ht="18" customHeight="1">
      <c r="A7" s="5"/>
      <c r="B7" s="5"/>
      <c r="C7" s="5"/>
    </row>
    <row r="8" spans="1:3" ht="18" customHeight="1">
      <c r="A8" s="6"/>
      <c r="B8" s="7"/>
      <c r="C8" s="38" t="s">
        <v>204</v>
      </c>
    </row>
    <row r="9" spans="1:3" ht="26.25" customHeight="1">
      <c r="A9" s="18" t="s">
        <v>2</v>
      </c>
      <c r="B9" s="18" t="s">
        <v>40</v>
      </c>
      <c r="C9" s="18" t="s">
        <v>41</v>
      </c>
    </row>
    <row r="10" spans="1:3" s="14" customFormat="1" ht="19.5" customHeight="1">
      <c r="A10" s="93" t="s">
        <v>8</v>
      </c>
      <c r="B10" s="40" t="s">
        <v>42</v>
      </c>
      <c r="C10" s="24">
        <f>C11+C14+C17+C18</f>
        <v>576019000</v>
      </c>
    </row>
    <row r="11" spans="1:3" s="3" customFormat="1" ht="19.5" customHeight="1">
      <c r="A11" s="94" t="s">
        <v>3</v>
      </c>
      <c r="B11" s="41" t="s">
        <v>43</v>
      </c>
      <c r="C11" s="26">
        <f>SUM(C12:C13)</f>
        <v>71718000</v>
      </c>
    </row>
    <row r="12" spans="1:3" s="3" customFormat="1" ht="19.5" customHeight="1">
      <c r="A12" s="95" t="s">
        <v>44</v>
      </c>
      <c r="B12" s="42" t="s">
        <v>45</v>
      </c>
      <c r="C12" s="125">
        <v>47190700</v>
      </c>
    </row>
    <row r="13" spans="1:3" s="3" customFormat="1" ht="19.5" customHeight="1">
      <c r="A13" s="95" t="s">
        <v>44</v>
      </c>
      <c r="B13" s="42" t="s">
        <v>46</v>
      </c>
      <c r="C13" s="25">
        <v>24527300</v>
      </c>
    </row>
    <row r="14" spans="1:3" s="3" customFormat="1" ht="19.5" customHeight="1">
      <c r="A14" s="94" t="s">
        <v>4</v>
      </c>
      <c r="B14" s="41" t="s">
        <v>172</v>
      </c>
      <c r="C14" s="130">
        <f>C15+C16</f>
        <v>504301000</v>
      </c>
    </row>
    <row r="15" spans="1:3" s="3" customFormat="1" ht="19.5" customHeight="1">
      <c r="A15" s="95" t="s">
        <v>44</v>
      </c>
      <c r="B15" s="42" t="s">
        <v>47</v>
      </c>
      <c r="C15" s="125">
        <v>419008000</v>
      </c>
    </row>
    <row r="16" spans="1:3" s="3" customFormat="1" ht="19.5" customHeight="1">
      <c r="A16" s="95" t="s">
        <v>44</v>
      </c>
      <c r="B16" s="42" t="s">
        <v>48</v>
      </c>
      <c r="C16" s="125">
        <v>85293000</v>
      </c>
    </row>
    <row r="17" spans="1:3" s="3" customFormat="1" ht="19.5" customHeight="1">
      <c r="A17" s="94" t="s">
        <v>5</v>
      </c>
      <c r="B17" s="41" t="s">
        <v>49</v>
      </c>
      <c r="C17" s="26"/>
    </row>
    <row r="18" spans="1:3" s="3" customFormat="1" ht="19.5" customHeight="1">
      <c r="A18" s="94" t="s">
        <v>6</v>
      </c>
      <c r="B18" s="41" t="s">
        <v>50</v>
      </c>
      <c r="C18" s="26"/>
    </row>
    <row r="19" spans="1:3" s="3" customFormat="1" ht="19.5" customHeight="1">
      <c r="A19" s="94" t="s">
        <v>7</v>
      </c>
      <c r="B19" s="41" t="s">
        <v>51</v>
      </c>
      <c r="C19" s="26">
        <f>C20+C26+C29+C30</f>
        <v>576019000</v>
      </c>
    </row>
    <row r="20" spans="1:3" s="3" customFormat="1" ht="19.5" customHeight="1">
      <c r="A20" s="94" t="s">
        <v>171</v>
      </c>
      <c r="B20" s="41" t="s">
        <v>173</v>
      </c>
      <c r="C20" s="26">
        <f>SUM(C21:C25)</f>
        <v>561079000</v>
      </c>
    </row>
    <row r="21" spans="1:3" s="3" customFormat="1" ht="19.5" customHeight="1">
      <c r="A21" s="95">
        <v>1</v>
      </c>
      <c r="B21" s="42" t="s">
        <v>37</v>
      </c>
      <c r="C21" s="125">
        <v>31161000</v>
      </c>
    </row>
    <row r="22" spans="1:3" s="3" customFormat="1" ht="19.5" customHeight="1">
      <c r="A22" s="95">
        <v>2</v>
      </c>
      <c r="B22" s="42" t="s">
        <v>38</v>
      </c>
      <c r="C22" s="125">
        <v>515522000</v>
      </c>
    </row>
    <row r="23" spans="1:3" s="3" customFormat="1" ht="19.5" customHeight="1">
      <c r="A23" s="95">
        <v>3</v>
      </c>
      <c r="B23" s="42" t="s">
        <v>52</v>
      </c>
      <c r="C23" s="125">
        <v>11647000</v>
      </c>
    </row>
    <row r="24" spans="1:3" s="3" customFormat="1" ht="19.5" customHeight="1">
      <c r="A24" s="95">
        <v>4</v>
      </c>
      <c r="B24" s="42" t="s">
        <v>53</v>
      </c>
      <c r="C24" s="125"/>
    </row>
    <row r="25" spans="1:3" s="3" customFormat="1" ht="19.5" customHeight="1">
      <c r="A25" s="95">
        <v>5</v>
      </c>
      <c r="B25" s="42" t="s">
        <v>199</v>
      </c>
      <c r="C25" s="125">
        <v>2749000</v>
      </c>
    </row>
    <row r="26" spans="1:3" s="3" customFormat="1" ht="19.5" customHeight="1">
      <c r="A26" s="94" t="s">
        <v>4</v>
      </c>
      <c r="B26" s="41" t="s">
        <v>54</v>
      </c>
      <c r="C26" s="26"/>
    </row>
    <row r="27" spans="1:3" s="3" customFormat="1" ht="19.5" customHeight="1">
      <c r="A27" s="95">
        <v>1</v>
      </c>
      <c r="B27" s="42" t="s">
        <v>55</v>
      </c>
      <c r="C27" s="25"/>
    </row>
    <row r="28" spans="1:3" s="3" customFormat="1" ht="19.5" customHeight="1">
      <c r="A28" s="95">
        <v>2</v>
      </c>
      <c r="B28" s="42" t="s">
        <v>56</v>
      </c>
      <c r="C28" s="25"/>
    </row>
    <row r="29" spans="1:3" s="3" customFormat="1" ht="19.5" customHeight="1">
      <c r="A29" s="94" t="s">
        <v>5</v>
      </c>
      <c r="B29" s="41" t="s">
        <v>39</v>
      </c>
      <c r="C29" s="207"/>
    </row>
    <row r="30" spans="1:3" s="3" customFormat="1" ht="19.5" customHeight="1">
      <c r="A30" s="96" t="s">
        <v>6</v>
      </c>
      <c r="B30" s="43" t="s">
        <v>352</v>
      </c>
      <c r="C30" s="44">
        <v>14940000</v>
      </c>
    </row>
    <row r="31" spans="1:3" ht="18" customHeight="1">
      <c r="A31" s="10"/>
      <c r="B31" s="11"/>
      <c r="C31" s="12"/>
    </row>
    <row r="32" spans="1:3" ht="21.75" customHeight="1">
      <c r="A32" s="8"/>
      <c r="B32" s="8"/>
      <c r="C32" s="35"/>
    </row>
    <row r="33" spans="1:3" ht="21.75" customHeight="1">
      <c r="A33" s="8"/>
      <c r="B33" s="8"/>
      <c r="C33" s="35"/>
    </row>
    <row r="34" spans="1:3" ht="15" customHeight="1">
      <c r="A34" s="3"/>
      <c r="B34" s="9"/>
      <c r="C34" s="3"/>
    </row>
    <row r="35" spans="1:3" ht="21.75" customHeight="1">
      <c r="A35" s="3"/>
      <c r="B35" s="9"/>
      <c r="C35" s="3"/>
    </row>
    <row r="36" spans="1:3" ht="21.75" customHeight="1">
      <c r="A36" s="3"/>
      <c r="B36" s="2"/>
      <c r="C36" s="3"/>
    </row>
    <row r="37" spans="1:3" ht="21.75" customHeight="1">
      <c r="A37" s="5"/>
      <c r="B37" s="5"/>
      <c r="C37" s="6"/>
    </row>
    <row r="38" spans="1:3" ht="18" customHeight="1">
      <c r="A38" s="3"/>
      <c r="B38" s="3"/>
      <c r="C38" s="3"/>
    </row>
    <row r="39" spans="1:3" ht="18" customHeight="1">
      <c r="A39" s="3"/>
      <c r="B39" s="3"/>
      <c r="C39" s="3"/>
    </row>
    <row r="40" spans="1:3" ht="18" customHeight="1">
      <c r="A40" s="3"/>
      <c r="B40" s="3"/>
      <c r="C40" s="3"/>
    </row>
    <row r="41" spans="1:3" ht="18" customHeight="1">
      <c r="A41" s="3"/>
      <c r="B41" s="3"/>
      <c r="C41" s="3"/>
    </row>
    <row r="42" spans="1:3" ht="18" customHeight="1">
      <c r="A42" s="3"/>
      <c r="B42" s="3"/>
      <c r="C42" s="3"/>
    </row>
    <row r="43" spans="1:3" ht="18" customHeight="1">
      <c r="A43" s="3"/>
      <c r="B43" s="3"/>
      <c r="C43" s="3"/>
    </row>
    <row r="44" spans="1:3" ht="18" customHeight="1">
      <c r="A44" s="3"/>
      <c r="B44" s="3"/>
      <c r="C44" s="3"/>
    </row>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3">
    <mergeCell ref="A5:C5"/>
    <mergeCell ref="A6:C6"/>
    <mergeCell ref="A4:C4"/>
  </mergeCells>
  <printOptions/>
  <pageMargins left="0.5" right="0.25" top="0.5" bottom="0.25" header="0.2" footer="0.27"/>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29"/>
  <sheetViews>
    <sheetView zoomScalePageLayoutView="0" workbookViewId="0" topLeftCell="A13">
      <selection activeCell="E16" sqref="E16"/>
    </sheetView>
  </sheetViews>
  <sheetFormatPr defaultColWidth="8.796875" defaultRowHeight="15"/>
  <cols>
    <col min="1" max="1" width="5.3984375" style="97" customWidth="1"/>
    <col min="2" max="2" width="19.09765625" style="97" customWidth="1"/>
    <col min="3" max="3" width="16.69921875" style="97" customWidth="1"/>
    <col min="4" max="4" width="14.8984375" style="97" customWidth="1"/>
    <col min="5" max="5" width="15.3984375" style="97" customWidth="1"/>
    <col min="6" max="6" width="17.3984375" style="97" customWidth="1"/>
    <col min="7" max="16384" width="9" style="97" customWidth="1"/>
  </cols>
  <sheetData>
    <row r="1" spans="1:6" ht="15.75">
      <c r="A1" s="2" t="s">
        <v>34</v>
      </c>
      <c r="E1" s="307" t="s">
        <v>268</v>
      </c>
      <c r="F1" s="307"/>
    </row>
    <row r="2" ht="15.75">
      <c r="A2" s="4" t="s">
        <v>35</v>
      </c>
    </row>
    <row r="3" spans="1:6" ht="37.5" customHeight="1">
      <c r="A3" s="305" t="s">
        <v>379</v>
      </c>
      <c r="B3" s="287"/>
      <c r="C3" s="287"/>
      <c r="D3" s="287"/>
      <c r="E3" s="287"/>
      <c r="F3" s="287"/>
    </row>
    <row r="4" spans="1:6" ht="21" customHeight="1">
      <c r="A4" s="306" t="s">
        <v>378</v>
      </c>
      <c r="B4" s="306"/>
      <c r="C4" s="306"/>
      <c r="D4" s="306"/>
      <c r="E4" s="306"/>
      <c r="F4" s="306"/>
    </row>
    <row r="5" ht="21.75" customHeight="1">
      <c r="F5" s="99" t="s">
        <v>255</v>
      </c>
    </row>
    <row r="6" spans="1:6" ht="60.75" customHeight="1">
      <c r="A6" s="199" t="s">
        <v>2</v>
      </c>
      <c r="B6" s="199" t="s">
        <v>257</v>
      </c>
      <c r="C6" s="199" t="s">
        <v>107</v>
      </c>
      <c r="D6" s="199" t="s">
        <v>269</v>
      </c>
      <c r="E6" s="199" t="s">
        <v>270</v>
      </c>
      <c r="F6" s="199" t="s">
        <v>271</v>
      </c>
    </row>
    <row r="7" spans="1:6" ht="15.75">
      <c r="A7" s="200" t="s">
        <v>8</v>
      </c>
      <c r="B7" s="200" t="s">
        <v>7</v>
      </c>
      <c r="C7" s="200" t="s">
        <v>272</v>
      </c>
      <c r="D7" s="200">
        <v>2</v>
      </c>
      <c r="E7" s="200">
        <v>3</v>
      </c>
      <c r="F7" s="200">
        <v>4</v>
      </c>
    </row>
    <row r="8" spans="1:6" ht="19.5" customHeight="1">
      <c r="A8" s="100"/>
      <c r="B8" s="101" t="s">
        <v>233</v>
      </c>
      <c r="C8" s="102">
        <f>SUM(C9:C28)</f>
        <v>16602162</v>
      </c>
      <c r="D8" s="102">
        <f>SUM(D9:D28)</f>
        <v>0</v>
      </c>
      <c r="E8" s="102">
        <f>SUM(E9:E28)</f>
        <v>16602162</v>
      </c>
      <c r="F8" s="102">
        <f>SUM(F9:F28)</f>
        <v>0</v>
      </c>
    </row>
    <row r="9" spans="1:6" ht="19.5" customHeight="1">
      <c r="A9" s="103">
        <v>1</v>
      </c>
      <c r="B9" s="236" t="s">
        <v>21</v>
      </c>
      <c r="C9" s="105">
        <f>D9+E9+F9</f>
        <v>670910</v>
      </c>
      <c r="D9" s="106"/>
      <c r="E9" s="205">
        <v>670910</v>
      </c>
      <c r="F9" s="106"/>
    </row>
    <row r="10" spans="1:6" ht="19.5" customHeight="1">
      <c r="A10" s="107">
        <v>2</v>
      </c>
      <c r="B10" s="183" t="s">
        <v>24</v>
      </c>
      <c r="C10" s="109">
        <f aca="true" t="shared" si="0" ref="C10:C28">D10+E10+F10</f>
        <v>1867641</v>
      </c>
      <c r="D10" s="110"/>
      <c r="E10" s="205">
        <v>1867641</v>
      </c>
      <c r="F10" s="110"/>
    </row>
    <row r="11" spans="1:6" ht="19.5" customHeight="1">
      <c r="A11" s="107">
        <v>3</v>
      </c>
      <c r="B11" s="184" t="s">
        <v>22</v>
      </c>
      <c r="C11" s="109">
        <f t="shared" si="0"/>
        <v>667556</v>
      </c>
      <c r="D11" s="110"/>
      <c r="E11" s="205">
        <v>667556</v>
      </c>
      <c r="F11" s="110"/>
    </row>
    <row r="12" spans="1:6" ht="19.5" customHeight="1">
      <c r="A12" s="107">
        <v>4</v>
      </c>
      <c r="B12" s="183" t="s">
        <v>23</v>
      </c>
      <c r="C12" s="109">
        <f t="shared" si="0"/>
        <v>1119106</v>
      </c>
      <c r="D12" s="110"/>
      <c r="E12" s="205">
        <v>1119106</v>
      </c>
      <c r="F12" s="110"/>
    </row>
    <row r="13" spans="1:6" ht="19.5" customHeight="1">
      <c r="A13" s="107">
        <v>5</v>
      </c>
      <c r="B13" s="184" t="s">
        <v>33</v>
      </c>
      <c r="C13" s="109">
        <f t="shared" si="0"/>
        <v>1184327</v>
      </c>
      <c r="D13" s="110"/>
      <c r="E13" s="205">
        <v>1184327</v>
      </c>
      <c r="F13" s="110"/>
    </row>
    <row r="14" spans="1:6" ht="19.5" customHeight="1">
      <c r="A14" s="107">
        <v>6</v>
      </c>
      <c r="B14" s="237" t="s">
        <v>26</v>
      </c>
      <c r="C14" s="109">
        <f t="shared" si="0"/>
        <v>869855</v>
      </c>
      <c r="D14" s="110"/>
      <c r="E14" s="205">
        <v>869855</v>
      </c>
      <c r="F14" s="110"/>
    </row>
    <row r="15" spans="1:6" ht="19.5" customHeight="1">
      <c r="A15" s="107">
        <v>7</v>
      </c>
      <c r="B15" s="184" t="s">
        <v>18</v>
      </c>
      <c r="C15" s="109">
        <f t="shared" si="0"/>
        <v>743967</v>
      </c>
      <c r="D15" s="110"/>
      <c r="E15" s="205">
        <v>743967</v>
      </c>
      <c r="F15" s="110"/>
    </row>
    <row r="16" spans="1:6" ht="19.5" customHeight="1">
      <c r="A16" s="107">
        <v>8</v>
      </c>
      <c r="B16" s="184" t="s">
        <v>32</v>
      </c>
      <c r="C16" s="109">
        <f t="shared" si="0"/>
        <v>937154</v>
      </c>
      <c r="D16" s="110"/>
      <c r="E16" s="205">
        <v>937154</v>
      </c>
      <c r="F16" s="110"/>
    </row>
    <row r="17" spans="1:6" ht="19.5" customHeight="1">
      <c r="A17" s="107">
        <v>9</v>
      </c>
      <c r="B17" s="184" t="s">
        <v>29</v>
      </c>
      <c r="C17" s="109">
        <f t="shared" si="0"/>
        <v>529434</v>
      </c>
      <c r="D17" s="110"/>
      <c r="E17" s="205">
        <v>529434</v>
      </c>
      <c r="F17" s="110"/>
    </row>
    <row r="18" spans="1:6" ht="19.5" customHeight="1">
      <c r="A18" s="107">
        <v>10</v>
      </c>
      <c r="B18" s="184" t="s">
        <v>28</v>
      </c>
      <c r="C18" s="109">
        <f t="shared" si="0"/>
        <v>246713</v>
      </c>
      <c r="D18" s="110"/>
      <c r="E18" s="205">
        <v>246713</v>
      </c>
      <c r="F18" s="110"/>
    </row>
    <row r="19" spans="1:6" ht="19.5" customHeight="1">
      <c r="A19" s="107">
        <v>11</v>
      </c>
      <c r="B19" s="184" t="s">
        <v>19</v>
      </c>
      <c r="C19" s="109">
        <f t="shared" si="0"/>
        <v>448605</v>
      </c>
      <c r="D19" s="110"/>
      <c r="E19" s="205">
        <v>448605</v>
      </c>
      <c r="F19" s="110"/>
    </row>
    <row r="20" spans="1:6" ht="19.5" customHeight="1">
      <c r="A20" s="107">
        <v>12</v>
      </c>
      <c r="B20" s="184" t="s">
        <v>27</v>
      </c>
      <c r="C20" s="109">
        <f t="shared" si="0"/>
        <v>381525</v>
      </c>
      <c r="D20" s="110"/>
      <c r="E20" s="205">
        <v>381525</v>
      </c>
      <c r="F20" s="110"/>
    </row>
    <row r="21" spans="1:6" ht="19.5" customHeight="1">
      <c r="A21" s="107">
        <v>13</v>
      </c>
      <c r="B21" s="184" t="s">
        <v>265</v>
      </c>
      <c r="C21" s="109">
        <f t="shared" si="0"/>
        <v>377179</v>
      </c>
      <c r="D21" s="110"/>
      <c r="E21" s="205">
        <v>377179</v>
      </c>
      <c r="F21" s="110"/>
    </row>
    <row r="22" spans="1:6" ht="19.5" customHeight="1">
      <c r="A22" s="107">
        <v>14</v>
      </c>
      <c r="B22" s="184" t="s">
        <v>266</v>
      </c>
      <c r="C22" s="109">
        <f t="shared" si="0"/>
        <v>354721</v>
      </c>
      <c r="D22" s="110"/>
      <c r="E22" s="205">
        <v>354721</v>
      </c>
      <c r="F22" s="110"/>
    </row>
    <row r="23" spans="1:6" ht="19.5" customHeight="1">
      <c r="A23" s="107">
        <v>15</v>
      </c>
      <c r="B23" s="184" t="s">
        <v>30</v>
      </c>
      <c r="C23" s="109">
        <f t="shared" si="0"/>
        <v>1973425</v>
      </c>
      <c r="D23" s="110"/>
      <c r="E23" s="205">
        <v>1973425</v>
      </c>
      <c r="F23" s="110"/>
    </row>
    <row r="24" spans="1:6" ht="19.5" customHeight="1">
      <c r="A24" s="107">
        <v>16</v>
      </c>
      <c r="B24" s="184" t="s">
        <v>267</v>
      </c>
      <c r="C24" s="109">
        <f t="shared" si="0"/>
        <v>935969</v>
      </c>
      <c r="D24" s="110"/>
      <c r="E24" s="205">
        <v>935969</v>
      </c>
      <c r="F24" s="110"/>
    </row>
    <row r="25" spans="1:6" ht="19.5" customHeight="1">
      <c r="A25" s="107">
        <v>17</v>
      </c>
      <c r="B25" s="184" t="s">
        <v>17</v>
      </c>
      <c r="C25" s="109">
        <f t="shared" si="0"/>
        <v>982495</v>
      </c>
      <c r="D25" s="110"/>
      <c r="E25" s="205">
        <v>982495</v>
      </c>
      <c r="F25" s="110"/>
    </row>
    <row r="26" spans="1:6" ht="19.5" customHeight="1">
      <c r="A26" s="107">
        <v>18</v>
      </c>
      <c r="B26" s="184" t="s">
        <v>25</v>
      </c>
      <c r="C26" s="109">
        <f t="shared" si="0"/>
        <v>1043019</v>
      </c>
      <c r="D26" s="110"/>
      <c r="E26" s="205">
        <v>1043019</v>
      </c>
      <c r="F26" s="110"/>
    </row>
    <row r="27" spans="1:6" ht="19.5" customHeight="1">
      <c r="A27" s="107">
        <v>19</v>
      </c>
      <c r="B27" s="184" t="s">
        <v>31</v>
      </c>
      <c r="C27" s="109">
        <f t="shared" si="0"/>
        <v>9072</v>
      </c>
      <c r="D27" s="110"/>
      <c r="E27" s="205">
        <v>9072</v>
      </c>
      <c r="F27" s="110"/>
    </row>
    <row r="28" spans="1:6" ht="19.5" customHeight="1">
      <c r="A28" s="113">
        <v>20</v>
      </c>
      <c r="B28" s="185" t="s">
        <v>20</v>
      </c>
      <c r="C28" s="115">
        <f t="shared" si="0"/>
        <v>1259489</v>
      </c>
      <c r="D28" s="117"/>
      <c r="E28" s="206">
        <v>1259489</v>
      </c>
      <c r="F28" s="117"/>
    </row>
    <row r="29" ht="15.75">
      <c r="E29" s="3"/>
    </row>
  </sheetData>
  <sheetProtection/>
  <mergeCells count="3">
    <mergeCell ref="A3:F3"/>
    <mergeCell ref="A4:F4"/>
    <mergeCell ref="E1:F1"/>
  </mergeCells>
  <printOptions/>
  <pageMargins left="0.5" right="0.25" top="0.75" bottom="0.25" header="0.5" footer="0.5"/>
  <pageSetup horizontalDpi="600" verticalDpi="600" orientation="portrait" paperSize="9"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I101"/>
  <sheetViews>
    <sheetView tabSelected="1" zoomScalePageLayoutView="0" workbookViewId="0" topLeftCell="A7">
      <selection activeCell="F16" sqref="F16"/>
    </sheetView>
  </sheetViews>
  <sheetFormatPr defaultColWidth="8.796875" defaultRowHeight="15"/>
  <cols>
    <col min="1" max="1" width="3.8984375" style="238" customWidth="1"/>
    <col min="2" max="2" width="35.19921875" style="239" customWidth="1"/>
    <col min="3" max="3" width="11.59765625" style="240" customWidth="1"/>
    <col min="4" max="4" width="11.69921875" style="240" customWidth="1"/>
    <col min="5" max="5" width="11.19921875" style="240" customWidth="1"/>
    <col min="6" max="6" width="11.59765625" style="240" customWidth="1"/>
    <col min="7" max="7" width="11.19921875" style="240" customWidth="1"/>
    <col min="8" max="8" width="12.59765625" style="240" customWidth="1"/>
    <col min="9" max="9" width="23.19921875" style="238" customWidth="1"/>
    <col min="10" max="16384" width="9" style="239" customWidth="1"/>
  </cols>
  <sheetData>
    <row r="1" spans="1:9" ht="17.25">
      <c r="A1" s="2" t="s">
        <v>34</v>
      </c>
      <c r="G1" s="278"/>
      <c r="H1" s="278"/>
      <c r="I1" s="212" t="s">
        <v>349</v>
      </c>
    </row>
    <row r="2" spans="1:9" ht="17.25">
      <c r="A2" s="4" t="s">
        <v>35</v>
      </c>
      <c r="G2" s="277"/>
      <c r="H2" s="277"/>
      <c r="I2" s="277"/>
    </row>
    <row r="3" spans="7:9" ht="17.25">
      <c r="G3" s="277"/>
      <c r="H3" s="277"/>
      <c r="I3" s="277"/>
    </row>
    <row r="4" spans="1:9" s="241" customFormat="1" ht="24" customHeight="1">
      <c r="A4" s="287" t="s">
        <v>434</v>
      </c>
      <c r="B4" s="287"/>
      <c r="C4" s="287"/>
      <c r="D4" s="287"/>
      <c r="E4" s="287"/>
      <c r="F4" s="287"/>
      <c r="G4" s="287"/>
      <c r="H4" s="287"/>
      <c r="I4" s="287"/>
    </row>
    <row r="5" spans="1:9" s="241" customFormat="1" ht="20.25" customHeight="1">
      <c r="A5" s="280" t="s">
        <v>376</v>
      </c>
      <c r="B5" s="280"/>
      <c r="C5" s="280"/>
      <c r="D5" s="280"/>
      <c r="E5" s="280"/>
      <c r="F5" s="280"/>
      <c r="G5" s="280"/>
      <c r="H5" s="280"/>
      <c r="I5" s="280"/>
    </row>
    <row r="6" spans="8:9" ht="21.75" customHeight="1">
      <c r="H6" s="239"/>
      <c r="I6" s="279" t="s">
        <v>210</v>
      </c>
    </row>
    <row r="7" spans="1:9" s="243" customFormat="1" ht="37.5" customHeight="1">
      <c r="A7" s="310" t="s">
        <v>256</v>
      </c>
      <c r="B7" s="310" t="s">
        <v>320</v>
      </c>
      <c r="C7" s="309" t="s">
        <v>380</v>
      </c>
      <c r="D7" s="309"/>
      <c r="E7" s="313" t="s">
        <v>381</v>
      </c>
      <c r="F7" s="308" t="s">
        <v>382</v>
      </c>
      <c r="G7" s="309"/>
      <c r="H7" s="308" t="s">
        <v>383</v>
      </c>
      <c r="I7" s="310" t="s">
        <v>321</v>
      </c>
    </row>
    <row r="8" spans="1:9" s="243" customFormat="1" ht="21" customHeight="1">
      <c r="A8" s="311"/>
      <c r="B8" s="311"/>
      <c r="C8" s="309" t="s">
        <v>107</v>
      </c>
      <c r="D8" s="308" t="s">
        <v>384</v>
      </c>
      <c r="E8" s="311"/>
      <c r="F8" s="309" t="s">
        <v>107</v>
      </c>
      <c r="G8" s="308" t="s">
        <v>384</v>
      </c>
      <c r="H8" s="309"/>
      <c r="I8" s="311"/>
    </row>
    <row r="9" spans="1:9" s="243" customFormat="1" ht="9.75" customHeight="1">
      <c r="A9" s="312"/>
      <c r="B9" s="312"/>
      <c r="C9" s="309"/>
      <c r="D9" s="309"/>
      <c r="E9" s="312"/>
      <c r="F9" s="309"/>
      <c r="G9" s="309"/>
      <c r="H9" s="309"/>
      <c r="I9" s="312"/>
    </row>
    <row r="10" spans="1:9" s="243" customFormat="1" ht="12.75" customHeight="1">
      <c r="A10" s="242">
        <v>1</v>
      </c>
      <c r="B10" s="242">
        <v>2</v>
      </c>
      <c r="C10" s="242">
        <v>3</v>
      </c>
      <c r="D10" s="242">
        <v>4</v>
      </c>
      <c r="E10" s="242">
        <v>5</v>
      </c>
      <c r="F10" s="242">
        <v>6</v>
      </c>
      <c r="G10" s="242">
        <v>7</v>
      </c>
      <c r="H10" s="242">
        <v>8</v>
      </c>
      <c r="I10" s="242">
        <v>9</v>
      </c>
    </row>
    <row r="11" spans="1:9" s="246" customFormat="1" ht="30" customHeight="1">
      <c r="A11" s="244"/>
      <c r="B11" s="244" t="s">
        <v>322</v>
      </c>
      <c r="C11" s="245">
        <f aca="true" t="shared" si="0" ref="C11:H11">C12+C68</f>
        <v>80655924</v>
      </c>
      <c r="D11" s="245">
        <f t="shared" si="0"/>
        <v>56636850</v>
      </c>
      <c r="E11" s="245">
        <f t="shared" si="0"/>
        <v>41515067</v>
      </c>
      <c r="F11" s="245">
        <f t="shared" si="0"/>
        <v>38623500</v>
      </c>
      <c r="G11" s="245">
        <f t="shared" si="0"/>
        <v>30490504</v>
      </c>
      <c r="H11" s="245">
        <f t="shared" si="0"/>
        <v>21733000</v>
      </c>
      <c r="I11" s="244"/>
    </row>
    <row r="12" spans="1:9" s="250" customFormat="1" ht="30" customHeight="1">
      <c r="A12" s="247" t="s">
        <v>8</v>
      </c>
      <c r="B12" s="248" t="s">
        <v>385</v>
      </c>
      <c r="C12" s="245">
        <f aca="true" t="shared" si="1" ref="C12:H12">C13+C14+C28+C48+C55</f>
        <v>80655924</v>
      </c>
      <c r="D12" s="245">
        <f t="shared" si="1"/>
        <v>56636850</v>
      </c>
      <c r="E12" s="245">
        <f t="shared" si="1"/>
        <v>41515067</v>
      </c>
      <c r="F12" s="245">
        <f t="shared" si="1"/>
        <v>38623500</v>
      </c>
      <c r="G12" s="245">
        <f t="shared" si="1"/>
        <v>30490504</v>
      </c>
      <c r="H12" s="245">
        <f t="shared" si="1"/>
        <v>20833000</v>
      </c>
      <c r="I12" s="249"/>
    </row>
    <row r="13" spans="1:9" s="250" customFormat="1" ht="21" customHeight="1">
      <c r="A13" s="247" t="s">
        <v>3</v>
      </c>
      <c r="B13" s="251" t="s">
        <v>386</v>
      </c>
      <c r="C13" s="245"/>
      <c r="D13" s="245"/>
      <c r="E13" s="245"/>
      <c r="F13" s="245"/>
      <c r="G13" s="245"/>
      <c r="H13" s="245">
        <v>1000000</v>
      </c>
      <c r="I13" s="244"/>
    </row>
    <row r="14" spans="1:9" s="250" customFormat="1" ht="22.5" customHeight="1">
      <c r="A14" s="247" t="s">
        <v>4</v>
      </c>
      <c r="B14" s="251" t="s">
        <v>387</v>
      </c>
      <c r="C14" s="245">
        <f aca="true" t="shared" si="2" ref="C14:H14">C15+C22+C26</f>
        <v>22101345</v>
      </c>
      <c r="D14" s="245">
        <f t="shared" si="2"/>
        <v>15104940</v>
      </c>
      <c r="E14" s="245">
        <f t="shared" si="2"/>
        <v>14622545</v>
      </c>
      <c r="F14" s="245">
        <f t="shared" si="2"/>
        <v>14946405</v>
      </c>
      <c r="G14" s="245">
        <f t="shared" si="2"/>
        <v>8850000</v>
      </c>
      <c r="H14" s="245">
        <f t="shared" si="2"/>
        <v>5115584</v>
      </c>
      <c r="I14" s="244"/>
    </row>
    <row r="15" spans="1:9" s="256" customFormat="1" ht="30" customHeight="1">
      <c r="A15" s="252" t="s">
        <v>323</v>
      </c>
      <c r="B15" s="253" t="s">
        <v>324</v>
      </c>
      <c r="C15" s="254">
        <f aca="true" t="shared" si="3" ref="C15:H15">SUM(C16:C21)</f>
        <v>17226699</v>
      </c>
      <c r="D15" s="254">
        <f t="shared" si="3"/>
        <v>10230294</v>
      </c>
      <c r="E15" s="254">
        <f t="shared" si="3"/>
        <v>12772545</v>
      </c>
      <c r="F15" s="254">
        <f t="shared" si="3"/>
        <v>13096405</v>
      </c>
      <c r="G15" s="254">
        <f t="shared" si="3"/>
        <v>7000000</v>
      </c>
      <c r="H15" s="254">
        <f t="shared" si="3"/>
        <v>3140938</v>
      </c>
      <c r="I15" s="255"/>
    </row>
    <row r="16" spans="1:9" s="260" customFormat="1" ht="31.5" customHeight="1">
      <c r="A16" s="252">
        <v>1</v>
      </c>
      <c r="B16" s="257" t="s">
        <v>388</v>
      </c>
      <c r="C16" s="258">
        <v>954442</v>
      </c>
      <c r="D16" s="258">
        <f>C16</f>
        <v>954442</v>
      </c>
      <c r="E16" s="258">
        <f>C16</f>
        <v>954442</v>
      </c>
      <c r="F16" s="259">
        <v>945000</v>
      </c>
      <c r="G16" s="259">
        <f>F16</f>
        <v>945000</v>
      </c>
      <c r="H16" s="259">
        <f>C16-F16</f>
        <v>9442</v>
      </c>
      <c r="I16" s="252" t="s">
        <v>389</v>
      </c>
    </row>
    <row r="17" spans="1:9" s="262" customFormat="1" ht="31.5" customHeight="1">
      <c r="A17" s="252">
        <v>2</v>
      </c>
      <c r="B17" s="257" t="s">
        <v>390</v>
      </c>
      <c r="C17" s="258">
        <v>1797549</v>
      </c>
      <c r="D17" s="258">
        <f>C17</f>
        <v>1797549</v>
      </c>
      <c r="E17" s="259">
        <v>1708193</v>
      </c>
      <c r="F17" s="259">
        <v>1635000</v>
      </c>
      <c r="G17" s="259">
        <f>F17</f>
        <v>1635000</v>
      </c>
      <c r="H17" s="259">
        <f>E17-F17</f>
        <v>73193</v>
      </c>
      <c r="I17" s="252" t="s">
        <v>300</v>
      </c>
    </row>
    <row r="18" spans="1:9" s="262" customFormat="1" ht="54.75" customHeight="1">
      <c r="A18" s="252">
        <v>3</v>
      </c>
      <c r="B18" s="257" t="s">
        <v>391</v>
      </c>
      <c r="C18" s="258">
        <v>3485000</v>
      </c>
      <c r="D18" s="258">
        <v>1385000</v>
      </c>
      <c r="E18" s="258">
        <v>2200000</v>
      </c>
      <c r="F18" s="258">
        <v>2200000</v>
      </c>
      <c r="G18" s="258">
        <v>1000000</v>
      </c>
      <c r="H18" s="259">
        <f>D18-G18</f>
        <v>385000</v>
      </c>
      <c r="I18" s="252" t="s">
        <v>300</v>
      </c>
    </row>
    <row r="19" spans="1:9" s="260" customFormat="1" ht="36.75" customHeight="1">
      <c r="A19" s="252">
        <v>4</v>
      </c>
      <c r="B19" s="263" t="s">
        <v>392</v>
      </c>
      <c r="C19" s="264">
        <v>3192423</v>
      </c>
      <c r="D19" s="264">
        <v>2897908</v>
      </c>
      <c r="E19" s="264">
        <v>2814515</v>
      </c>
      <c r="F19" s="264">
        <v>2814515</v>
      </c>
      <c r="G19" s="264">
        <f>F19-294515</f>
        <v>2520000</v>
      </c>
      <c r="H19" s="264">
        <f>C19-F19</f>
        <v>377908</v>
      </c>
      <c r="I19" s="252" t="s">
        <v>308</v>
      </c>
    </row>
    <row r="20" spans="1:9" s="265" customFormat="1" ht="54" customHeight="1">
      <c r="A20" s="252">
        <v>5</v>
      </c>
      <c r="B20" s="257" t="s">
        <v>393</v>
      </c>
      <c r="C20" s="258">
        <v>3395395</v>
      </c>
      <c r="D20" s="258">
        <f>C20-2300000</f>
        <v>1095395</v>
      </c>
      <c r="E20" s="258">
        <f>C20</f>
        <v>3395395</v>
      </c>
      <c r="F20" s="258">
        <v>3200000</v>
      </c>
      <c r="G20" s="258">
        <v>900000</v>
      </c>
      <c r="H20" s="259">
        <f>D20-G20</f>
        <v>195395</v>
      </c>
      <c r="I20" s="252" t="s">
        <v>365</v>
      </c>
    </row>
    <row r="21" spans="1:9" s="262" customFormat="1" ht="51.75" customHeight="1">
      <c r="A21" s="252">
        <v>6</v>
      </c>
      <c r="B21" s="263" t="s">
        <v>394</v>
      </c>
      <c r="C21" s="259">
        <v>4401890</v>
      </c>
      <c r="D21" s="259">
        <v>2100000</v>
      </c>
      <c r="E21" s="259">
        <v>1700000</v>
      </c>
      <c r="F21" s="259">
        <f>C21-H21</f>
        <v>2301890</v>
      </c>
      <c r="G21" s="259">
        <v>0</v>
      </c>
      <c r="H21" s="259">
        <v>2100000</v>
      </c>
      <c r="I21" s="252" t="s">
        <v>312</v>
      </c>
    </row>
    <row r="22" spans="1:9" s="256" customFormat="1" ht="19.5" customHeight="1">
      <c r="A22" s="266" t="s">
        <v>326</v>
      </c>
      <c r="B22" s="267" t="s">
        <v>327</v>
      </c>
      <c r="C22" s="254">
        <f aca="true" t="shared" si="4" ref="C22:H22">SUM(C23:C25)</f>
        <v>2574646</v>
      </c>
      <c r="D22" s="254">
        <f t="shared" si="4"/>
        <v>2574646</v>
      </c>
      <c r="E22" s="254">
        <f t="shared" si="4"/>
        <v>1850000</v>
      </c>
      <c r="F22" s="254">
        <f t="shared" si="4"/>
        <v>1850000</v>
      </c>
      <c r="G22" s="254">
        <f t="shared" si="4"/>
        <v>1850000</v>
      </c>
      <c r="H22" s="254">
        <f t="shared" si="4"/>
        <v>724646</v>
      </c>
      <c r="I22" s="255"/>
    </row>
    <row r="23" spans="1:9" s="265" customFormat="1" ht="33.75" customHeight="1">
      <c r="A23" s="252">
        <v>1</v>
      </c>
      <c r="B23" s="257" t="s">
        <v>331</v>
      </c>
      <c r="C23" s="258">
        <v>919646</v>
      </c>
      <c r="D23" s="258">
        <f>C23</f>
        <v>919646</v>
      </c>
      <c r="E23" s="258">
        <v>750000</v>
      </c>
      <c r="F23" s="258">
        <v>750000</v>
      </c>
      <c r="G23" s="258">
        <f>F23</f>
        <v>750000</v>
      </c>
      <c r="H23" s="259">
        <f>C23-F23</f>
        <v>169646</v>
      </c>
      <c r="I23" s="252" t="s">
        <v>332</v>
      </c>
    </row>
    <row r="24" spans="1:9" s="262" customFormat="1" ht="54" customHeight="1">
      <c r="A24" s="252">
        <v>2</v>
      </c>
      <c r="B24" s="257" t="s">
        <v>395</v>
      </c>
      <c r="C24" s="258">
        <v>900000</v>
      </c>
      <c r="D24" s="258">
        <f>C24</f>
        <v>900000</v>
      </c>
      <c r="E24" s="259">
        <f>F24</f>
        <v>600000</v>
      </c>
      <c r="F24" s="258">
        <v>600000</v>
      </c>
      <c r="G24" s="258">
        <f>F24</f>
        <v>600000</v>
      </c>
      <c r="H24" s="259">
        <f>C24-F24</f>
        <v>300000</v>
      </c>
      <c r="I24" s="252" t="s">
        <v>301</v>
      </c>
    </row>
    <row r="25" spans="1:9" s="262" customFormat="1" ht="30" customHeight="1">
      <c r="A25" s="252">
        <v>3</v>
      </c>
      <c r="B25" s="257" t="s">
        <v>396</v>
      </c>
      <c r="C25" s="259">
        <v>755000</v>
      </c>
      <c r="D25" s="259">
        <f>C25</f>
        <v>755000</v>
      </c>
      <c r="E25" s="259">
        <v>500000</v>
      </c>
      <c r="F25" s="259">
        <v>500000</v>
      </c>
      <c r="G25" s="258">
        <f>F25</f>
        <v>500000</v>
      </c>
      <c r="H25" s="259">
        <f>C25-E25</f>
        <v>255000</v>
      </c>
      <c r="I25" s="252" t="s">
        <v>305</v>
      </c>
    </row>
    <row r="26" spans="1:9" s="256" customFormat="1" ht="22.5" customHeight="1">
      <c r="A26" s="266" t="s">
        <v>329</v>
      </c>
      <c r="B26" s="267" t="s">
        <v>330</v>
      </c>
      <c r="C26" s="254">
        <f aca="true" t="shared" si="5" ref="C26:H26">C27</f>
        <v>2300000</v>
      </c>
      <c r="D26" s="254">
        <f t="shared" si="5"/>
        <v>2300000</v>
      </c>
      <c r="E26" s="254">
        <f t="shared" si="5"/>
        <v>0</v>
      </c>
      <c r="F26" s="254">
        <f t="shared" si="5"/>
        <v>0</v>
      </c>
      <c r="G26" s="254">
        <f t="shared" si="5"/>
        <v>0</v>
      </c>
      <c r="H26" s="254">
        <f t="shared" si="5"/>
        <v>1250000</v>
      </c>
      <c r="I26" s="255"/>
    </row>
    <row r="27" spans="1:9" s="262" customFormat="1" ht="39" customHeight="1">
      <c r="A27" s="252">
        <v>1</v>
      </c>
      <c r="B27" s="257" t="s">
        <v>397</v>
      </c>
      <c r="C27" s="259">
        <v>2300000</v>
      </c>
      <c r="D27" s="259">
        <f>C27</f>
        <v>2300000</v>
      </c>
      <c r="E27" s="259">
        <v>0</v>
      </c>
      <c r="F27" s="259">
        <v>0</v>
      </c>
      <c r="G27" s="259">
        <v>0</v>
      </c>
      <c r="H27" s="259">
        <v>1250000</v>
      </c>
      <c r="I27" s="252" t="s">
        <v>298</v>
      </c>
    </row>
    <row r="28" spans="1:9" s="250" customFormat="1" ht="19.5" customHeight="1">
      <c r="A28" s="247" t="s">
        <v>5</v>
      </c>
      <c r="B28" s="251" t="s">
        <v>335</v>
      </c>
      <c r="C28" s="245">
        <f aca="true" t="shared" si="6" ref="C28:H28">C29+C31+C41</f>
        <v>31699722</v>
      </c>
      <c r="D28" s="245">
        <f t="shared" si="6"/>
        <v>16099722</v>
      </c>
      <c r="E28" s="245">
        <f t="shared" si="6"/>
        <v>6482068</v>
      </c>
      <c r="F28" s="245">
        <f t="shared" si="6"/>
        <v>4351830</v>
      </c>
      <c r="G28" s="245">
        <f t="shared" si="6"/>
        <v>3735000</v>
      </c>
      <c r="H28" s="245">
        <f t="shared" si="6"/>
        <v>8589130</v>
      </c>
      <c r="I28" s="244"/>
    </row>
    <row r="29" spans="1:9" s="256" customFormat="1" ht="30" customHeight="1">
      <c r="A29" s="266" t="s">
        <v>323</v>
      </c>
      <c r="B29" s="268" t="s">
        <v>324</v>
      </c>
      <c r="C29" s="254">
        <f aca="true" t="shared" si="7" ref="C29:H29">C30</f>
        <v>649330</v>
      </c>
      <c r="D29" s="254">
        <f t="shared" si="7"/>
        <v>649330</v>
      </c>
      <c r="E29" s="254">
        <f t="shared" si="7"/>
        <v>631230</v>
      </c>
      <c r="F29" s="254">
        <f t="shared" si="7"/>
        <v>616830</v>
      </c>
      <c r="G29" s="254">
        <f t="shared" si="7"/>
        <v>0</v>
      </c>
      <c r="H29" s="254">
        <f t="shared" si="7"/>
        <v>14400</v>
      </c>
      <c r="I29" s="255"/>
    </row>
    <row r="30" spans="1:9" s="260" customFormat="1" ht="28.5" customHeight="1">
      <c r="A30" s="252">
        <v>1</v>
      </c>
      <c r="B30" s="269" t="s">
        <v>336</v>
      </c>
      <c r="C30" s="259">
        <v>649330</v>
      </c>
      <c r="D30" s="259">
        <v>649330</v>
      </c>
      <c r="E30" s="264">
        <v>631230</v>
      </c>
      <c r="F30" s="264">
        <v>616830</v>
      </c>
      <c r="G30" s="264"/>
      <c r="H30" s="259">
        <f>E30-F30</f>
        <v>14400</v>
      </c>
      <c r="I30" s="252" t="s">
        <v>337</v>
      </c>
    </row>
    <row r="31" spans="1:9" s="256" customFormat="1" ht="30" customHeight="1">
      <c r="A31" s="266" t="s">
        <v>326</v>
      </c>
      <c r="B31" s="267" t="s">
        <v>327</v>
      </c>
      <c r="C31" s="254">
        <f aca="true" t="shared" si="8" ref="C31:H31">SUM(C32:C40)</f>
        <v>13147251</v>
      </c>
      <c r="D31" s="254">
        <f t="shared" si="8"/>
        <v>9547251</v>
      </c>
      <c r="E31" s="254">
        <f t="shared" si="8"/>
        <v>5850838</v>
      </c>
      <c r="F31" s="254">
        <f t="shared" si="8"/>
        <v>3735000</v>
      </c>
      <c r="G31" s="254">
        <f t="shared" si="8"/>
        <v>3735000</v>
      </c>
      <c r="H31" s="254">
        <f t="shared" si="8"/>
        <v>4504730</v>
      </c>
      <c r="I31" s="255"/>
    </row>
    <row r="32" spans="1:9" s="262" customFormat="1" ht="51" customHeight="1">
      <c r="A32" s="252">
        <v>1</v>
      </c>
      <c r="B32" s="263" t="s">
        <v>398</v>
      </c>
      <c r="C32" s="259">
        <v>6000000</v>
      </c>
      <c r="D32" s="259">
        <v>2400000</v>
      </c>
      <c r="E32" s="259">
        <f>F32</f>
        <v>1000000</v>
      </c>
      <c r="F32" s="259">
        <f>G32</f>
        <v>1000000</v>
      </c>
      <c r="G32" s="259">
        <v>1000000</v>
      </c>
      <c r="H32" s="259">
        <v>1000000</v>
      </c>
      <c r="I32" s="252" t="s">
        <v>399</v>
      </c>
    </row>
    <row r="33" spans="1:9" s="262" customFormat="1" ht="34.5" customHeight="1">
      <c r="A33" s="252">
        <v>2</v>
      </c>
      <c r="B33" s="257" t="s">
        <v>400</v>
      </c>
      <c r="C33" s="258">
        <v>596717</v>
      </c>
      <c r="D33" s="258">
        <f>C33</f>
        <v>596717</v>
      </c>
      <c r="E33" s="258">
        <v>310000</v>
      </c>
      <c r="F33" s="258">
        <v>300000</v>
      </c>
      <c r="G33" s="258">
        <f>F33</f>
        <v>300000</v>
      </c>
      <c r="H33" s="258">
        <v>200000</v>
      </c>
      <c r="I33" s="261" t="s">
        <v>325</v>
      </c>
    </row>
    <row r="34" spans="1:9" s="262" customFormat="1" ht="36.75" customHeight="1">
      <c r="A34" s="252">
        <v>3</v>
      </c>
      <c r="B34" s="257" t="s">
        <v>401</v>
      </c>
      <c r="C34" s="258">
        <v>900000</v>
      </c>
      <c r="D34" s="258">
        <f aca="true" t="shared" si="9" ref="D34:D40">C34</f>
        <v>900000</v>
      </c>
      <c r="E34" s="258">
        <f>F34+H34</f>
        <v>882541</v>
      </c>
      <c r="F34" s="258">
        <v>420000</v>
      </c>
      <c r="G34" s="258">
        <f aca="true" t="shared" si="10" ref="G34:G40">F34</f>
        <v>420000</v>
      </c>
      <c r="H34" s="258">
        <v>462541</v>
      </c>
      <c r="I34" s="261" t="s">
        <v>345</v>
      </c>
    </row>
    <row r="35" spans="1:9" s="262" customFormat="1" ht="30" customHeight="1">
      <c r="A35" s="252">
        <v>4</v>
      </c>
      <c r="B35" s="257" t="s">
        <v>402</v>
      </c>
      <c r="C35" s="259">
        <v>910000</v>
      </c>
      <c r="D35" s="258">
        <f t="shared" si="9"/>
        <v>910000</v>
      </c>
      <c r="E35" s="259">
        <f>F35</f>
        <v>350000</v>
      </c>
      <c r="F35" s="259">
        <v>350000</v>
      </c>
      <c r="G35" s="258">
        <f t="shared" si="10"/>
        <v>350000</v>
      </c>
      <c r="H35" s="259">
        <v>469000</v>
      </c>
      <c r="I35" s="261" t="s">
        <v>338</v>
      </c>
    </row>
    <row r="36" spans="1:9" s="262" customFormat="1" ht="30" customHeight="1">
      <c r="A36" s="252">
        <v>5</v>
      </c>
      <c r="B36" s="257" t="s">
        <v>403</v>
      </c>
      <c r="C36" s="259">
        <v>1629000</v>
      </c>
      <c r="D36" s="259">
        <v>1629000</v>
      </c>
      <c r="E36" s="258">
        <v>1629000</v>
      </c>
      <c r="F36" s="259">
        <v>400000</v>
      </c>
      <c r="G36" s="258">
        <f t="shared" si="10"/>
        <v>400000</v>
      </c>
      <c r="H36" s="259">
        <v>853892</v>
      </c>
      <c r="I36" s="261" t="s">
        <v>310</v>
      </c>
    </row>
    <row r="37" spans="1:9" s="262" customFormat="1" ht="21.75" customHeight="1">
      <c r="A37" s="252">
        <v>6</v>
      </c>
      <c r="B37" s="257" t="s">
        <v>404</v>
      </c>
      <c r="C37" s="259">
        <v>748534</v>
      </c>
      <c r="D37" s="258">
        <f t="shared" si="9"/>
        <v>748534</v>
      </c>
      <c r="E37" s="259">
        <v>729297</v>
      </c>
      <c r="F37" s="259">
        <v>315000</v>
      </c>
      <c r="G37" s="258">
        <f t="shared" si="10"/>
        <v>315000</v>
      </c>
      <c r="H37" s="259">
        <f>E37-F37</f>
        <v>414297</v>
      </c>
      <c r="I37" s="261" t="s">
        <v>405</v>
      </c>
    </row>
    <row r="38" spans="1:9" s="262" customFormat="1" ht="24.75" customHeight="1">
      <c r="A38" s="252">
        <v>7</v>
      </c>
      <c r="B38" s="257" t="s">
        <v>406</v>
      </c>
      <c r="C38" s="259">
        <v>725000</v>
      </c>
      <c r="D38" s="258">
        <f t="shared" si="9"/>
        <v>725000</v>
      </c>
      <c r="E38" s="259">
        <f>F38</f>
        <v>300000</v>
      </c>
      <c r="F38" s="259">
        <v>300000</v>
      </c>
      <c r="G38" s="258">
        <f t="shared" si="10"/>
        <v>300000</v>
      </c>
      <c r="H38" s="259">
        <v>420000</v>
      </c>
      <c r="I38" s="261" t="s">
        <v>346</v>
      </c>
    </row>
    <row r="39" spans="1:9" s="262" customFormat="1" ht="23.25" customHeight="1">
      <c r="A39" s="252">
        <v>8</v>
      </c>
      <c r="B39" s="257" t="s">
        <v>407</v>
      </c>
      <c r="C39" s="259">
        <v>788000</v>
      </c>
      <c r="D39" s="258">
        <f t="shared" si="9"/>
        <v>788000</v>
      </c>
      <c r="E39" s="259">
        <f>F39</f>
        <v>300000</v>
      </c>
      <c r="F39" s="259">
        <v>300000</v>
      </c>
      <c r="G39" s="258">
        <f t="shared" si="10"/>
        <v>300000</v>
      </c>
      <c r="H39" s="259">
        <v>320000</v>
      </c>
      <c r="I39" s="261" t="s">
        <v>408</v>
      </c>
    </row>
    <row r="40" spans="1:9" s="262" customFormat="1" ht="36" customHeight="1">
      <c r="A40" s="252">
        <v>9</v>
      </c>
      <c r="B40" s="263" t="s">
        <v>409</v>
      </c>
      <c r="C40" s="259">
        <v>850000</v>
      </c>
      <c r="D40" s="258">
        <f t="shared" si="9"/>
        <v>850000</v>
      </c>
      <c r="E40" s="259">
        <f>F40</f>
        <v>350000</v>
      </c>
      <c r="F40" s="259">
        <v>350000</v>
      </c>
      <c r="G40" s="258">
        <f t="shared" si="10"/>
        <v>350000</v>
      </c>
      <c r="H40" s="259">
        <v>365000</v>
      </c>
      <c r="I40" s="261" t="s">
        <v>343</v>
      </c>
    </row>
    <row r="41" spans="1:9" s="256" customFormat="1" ht="22.5" customHeight="1">
      <c r="A41" s="266" t="s">
        <v>329</v>
      </c>
      <c r="B41" s="267" t="s">
        <v>330</v>
      </c>
      <c r="C41" s="254">
        <f aca="true" t="shared" si="11" ref="C41:H41">SUM(C42:C47)</f>
        <v>17903141</v>
      </c>
      <c r="D41" s="254">
        <f t="shared" si="11"/>
        <v>5903141</v>
      </c>
      <c r="E41" s="254">
        <f t="shared" si="11"/>
        <v>0</v>
      </c>
      <c r="F41" s="254">
        <f t="shared" si="11"/>
        <v>0</v>
      </c>
      <c r="G41" s="254">
        <f t="shared" si="11"/>
        <v>0</v>
      </c>
      <c r="H41" s="254">
        <f t="shared" si="11"/>
        <v>4070000</v>
      </c>
      <c r="I41" s="255"/>
    </row>
    <row r="42" spans="1:9" s="262" customFormat="1" ht="88.5" customHeight="1">
      <c r="A42" s="252">
        <v>1</v>
      </c>
      <c r="B42" s="263" t="s">
        <v>410</v>
      </c>
      <c r="C42" s="259">
        <v>14900000</v>
      </c>
      <c r="D42" s="259">
        <v>2900000</v>
      </c>
      <c r="E42" s="259">
        <v>0</v>
      </c>
      <c r="F42" s="259">
        <v>0</v>
      </c>
      <c r="G42" s="259">
        <v>0</v>
      </c>
      <c r="H42" s="259">
        <v>2000000</v>
      </c>
      <c r="I42" s="252" t="s">
        <v>399</v>
      </c>
    </row>
    <row r="43" spans="1:9" s="262" customFormat="1" ht="38.25" customHeight="1">
      <c r="A43" s="252">
        <v>2</v>
      </c>
      <c r="B43" s="263" t="s">
        <v>411</v>
      </c>
      <c r="C43" s="259">
        <v>900961</v>
      </c>
      <c r="D43" s="259">
        <f>C43</f>
        <v>900961</v>
      </c>
      <c r="E43" s="259">
        <v>0</v>
      </c>
      <c r="F43" s="259">
        <v>0</v>
      </c>
      <c r="G43" s="259">
        <v>0</v>
      </c>
      <c r="H43" s="259">
        <v>500000</v>
      </c>
      <c r="I43" s="261" t="s">
        <v>302</v>
      </c>
    </row>
    <row r="44" spans="1:9" s="256" customFormat="1" ht="30" customHeight="1">
      <c r="A44" s="252">
        <v>3</v>
      </c>
      <c r="B44" s="263" t="s">
        <v>412</v>
      </c>
      <c r="C44" s="259">
        <v>800000</v>
      </c>
      <c r="D44" s="259">
        <f>C44</f>
        <v>800000</v>
      </c>
      <c r="E44" s="259">
        <v>0</v>
      </c>
      <c r="F44" s="259">
        <v>0</v>
      </c>
      <c r="G44" s="259">
        <v>0</v>
      </c>
      <c r="H44" s="259">
        <v>400000</v>
      </c>
      <c r="I44" s="261" t="s">
        <v>313</v>
      </c>
    </row>
    <row r="45" spans="1:9" s="256" customFormat="1" ht="39" customHeight="1">
      <c r="A45" s="252">
        <v>4</v>
      </c>
      <c r="B45" s="263" t="s">
        <v>413</v>
      </c>
      <c r="C45" s="259">
        <v>500000</v>
      </c>
      <c r="D45" s="259">
        <f>C45</f>
        <v>500000</v>
      </c>
      <c r="E45" s="259">
        <v>0</v>
      </c>
      <c r="F45" s="259">
        <v>0</v>
      </c>
      <c r="G45" s="259">
        <v>0</v>
      </c>
      <c r="H45" s="259">
        <v>450000</v>
      </c>
      <c r="I45" s="261" t="s">
        <v>311</v>
      </c>
    </row>
    <row r="46" spans="1:9" s="256" customFormat="1" ht="34.5" customHeight="1">
      <c r="A46" s="252">
        <v>5</v>
      </c>
      <c r="B46" s="263" t="s">
        <v>414</v>
      </c>
      <c r="C46" s="259">
        <v>400000</v>
      </c>
      <c r="D46" s="259">
        <f>C46</f>
        <v>400000</v>
      </c>
      <c r="E46" s="259">
        <v>0</v>
      </c>
      <c r="F46" s="259">
        <v>0</v>
      </c>
      <c r="G46" s="259">
        <v>0</v>
      </c>
      <c r="H46" s="259">
        <v>360000</v>
      </c>
      <c r="I46" s="261" t="s">
        <v>309</v>
      </c>
    </row>
    <row r="47" spans="1:9" s="256" customFormat="1" ht="36" customHeight="1">
      <c r="A47" s="252">
        <v>6</v>
      </c>
      <c r="B47" s="263" t="s">
        <v>415</v>
      </c>
      <c r="C47" s="259">
        <v>402180</v>
      </c>
      <c r="D47" s="259">
        <f>C47</f>
        <v>402180</v>
      </c>
      <c r="E47" s="259">
        <v>0</v>
      </c>
      <c r="F47" s="259">
        <v>0</v>
      </c>
      <c r="G47" s="259">
        <v>0</v>
      </c>
      <c r="H47" s="259">
        <v>360000</v>
      </c>
      <c r="I47" s="261" t="s">
        <v>309</v>
      </c>
    </row>
    <row r="48" spans="1:9" s="250" customFormat="1" ht="23.25" customHeight="1">
      <c r="A48" s="247" t="s">
        <v>6</v>
      </c>
      <c r="B48" s="251" t="s">
        <v>416</v>
      </c>
      <c r="C48" s="245">
        <f aca="true" t="shared" si="12" ref="C48:H48">C49</f>
        <v>10349544</v>
      </c>
      <c r="D48" s="245">
        <f t="shared" si="12"/>
        <v>8926875</v>
      </c>
      <c r="E48" s="245">
        <f t="shared" si="12"/>
        <v>9978372</v>
      </c>
      <c r="F48" s="245">
        <f t="shared" si="12"/>
        <v>9164616</v>
      </c>
      <c r="G48" s="245">
        <f t="shared" si="12"/>
        <v>7744855</v>
      </c>
      <c r="H48" s="245">
        <f t="shared" si="12"/>
        <v>1056582</v>
      </c>
      <c r="I48" s="244"/>
    </row>
    <row r="49" spans="1:9" s="256" customFormat="1" ht="30" customHeight="1">
      <c r="A49" s="266" t="s">
        <v>323</v>
      </c>
      <c r="B49" s="267" t="s">
        <v>324</v>
      </c>
      <c r="C49" s="254">
        <f aca="true" t="shared" si="13" ref="C49:H49">SUM(C50:C54)</f>
        <v>10349544</v>
      </c>
      <c r="D49" s="254">
        <f t="shared" si="13"/>
        <v>8926875</v>
      </c>
      <c r="E49" s="254">
        <f t="shared" si="13"/>
        <v>9978372</v>
      </c>
      <c r="F49" s="254">
        <f t="shared" si="13"/>
        <v>9164616</v>
      </c>
      <c r="G49" s="254">
        <f t="shared" si="13"/>
        <v>7744855</v>
      </c>
      <c r="H49" s="254">
        <f t="shared" si="13"/>
        <v>1056582</v>
      </c>
      <c r="I49" s="255"/>
    </row>
    <row r="50" spans="1:9" s="256" customFormat="1" ht="35.25" customHeight="1">
      <c r="A50" s="252">
        <v>1</v>
      </c>
      <c r="B50" s="257" t="s">
        <v>340</v>
      </c>
      <c r="C50" s="258">
        <v>1777826</v>
      </c>
      <c r="D50" s="258">
        <f>C50</f>
        <v>1777826</v>
      </c>
      <c r="E50" s="258">
        <v>1535000</v>
      </c>
      <c r="F50" s="258">
        <v>1535000</v>
      </c>
      <c r="G50" s="258">
        <f>F50</f>
        <v>1535000</v>
      </c>
      <c r="H50" s="259">
        <f>C50-F50</f>
        <v>242826</v>
      </c>
      <c r="I50" s="252" t="s">
        <v>365</v>
      </c>
    </row>
    <row r="51" spans="1:9" s="256" customFormat="1" ht="19.5" customHeight="1">
      <c r="A51" s="252">
        <v>2</v>
      </c>
      <c r="B51" s="257" t="s">
        <v>339</v>
      </c>
      <c r="C51" s="258">
        <v>1837685</v>
      </c>
      <c r="D51" s="258">
        <f>C51</f>
        <v>1837685</v>
      </c>
      <c r="E51" s="258">
        <v>1792008</v>
      </c>
      <c r="F51" s="258">
        <v>1435000</v>
      </c>
      <c r="G51" s="258">
        <f>F51</f>
        <v>1435000</v>
      </c>
      <c r="H51" s="259">
        <f>E51-F51</f>
        <v>357008</v>
      </c>
      <c r="I51" s="252" t="s">
        <v>325</v>
      </c>
    </row>
    <row r="52" spans="1:9" s="256" customFormat="1" ht="19.5" customHeight="1">
      <c r="A52" s="252">
        <v>3</v>
      </c>
      <c r="B52" s="257" t="s">
        <v>341</v>
      </c>
      <c r="C52" s="258">
        <v>1950000</v>
      </c>
      <c r="D52" s="258">
        <v>1467331</v>
      </c>
      <c r="E52" s="258">
        <v>1867331</v>
      </c>
      <c r="F52" s="258">
        <v>1600000</v>
      </c>
      <c r="G52" s="258">
        <v>1200000</v>
      </c>
      <c r="H52" s="259">
        <f>1467331-1200000</f>
        <v>267331</v>
      </c>
      <c r="I52" s="252" t="s">
        <v>333</v>
      </c>
    </row>
    <row r="53" spans="1:9" s="262" customFormat="1" ht="30" customHeight="1">
      <c r="A53" s="252">
        <v>4</v>
      </c>
      <c r="B53" s="257" t="s">
        <v>417</v>
      </c>
      <c r="C53" s="259">
        <v>1444033</v>
      </c>
      <c r="D53" s="259">
        <f>C53</f>
        <v>1444033</v>
      </c>
      <c r="E53" s="259">
        <f>D53</f>
        <v>1444033</v>
      </c>
      <c r="F53" s="259">
        <v>1344855</v>
      </c>
      <c r="G53" s="259">
        <f>F53</f>
        <v>1344855</v>
      </c>
      <c r="H53" s="259">
        <f>C53-F53</f>
        <v>99178</v>
      </c>
      <c r="I53" s="252" t="s">
        <v>328</v>
      </c>
    </row>
    <row r="54" spans="1:9" s="256" customFormat="1" ht="16.5" customHeight="1">
      <c r="A54" s="252">
        <v>5</v>
      </c>
      <c r="B54" s="263" t="s">
        <v>418</v>
      </c>
      <c r="C54" s="259">
        <v>3340000</v>
      </c>
      <c r="D54" s="259">
        <v>2400000</v>
      </c>
      <c r="E54" s="259">
        <f>C54</f>
        <v>3340000</v>
      </c>
      <c r="F54" s="259">
        <v>3249761</v>
      </c>
      <c r="G54" s="259">
        <v>2230000</v>
      </c>
      <c r="H54" s="259">
        <f>C54-F54</f>
        <v>90239</v>
      </c>
      <c r="I54" s="252" t="s">
        <v>338</v>
      </c>
    </row>
    <row r="55" spans="1:9" s="256" customFormat="1" ht="30" customHeight="1">
      <c r="A55" s="270" t="s">
        <v>207</v>
      </c>
      <c r="B55" s="271" t="s">
        <v>342</v>
      </c>
      <c r="C55" s="245">
        <f aca="true" t="shared" si="14" ref="C55:H55">C56+C61+C66</f>
        <v>16505313</v>
      </c>
      <c r="D55" s="245">
        <f t="shared" si="14"/>
        <v>16505313</v>
      </c>
      <c r="E55" s="245">
        <f t="shared" si="14"/>
        <v>10432082</v>
      </c>
      <c r="F55" s="245">
        <f t="shared" si="14"/>
        <v>10160649</v>
      </c>
      <c r="G55" s="245">
        <f t="shared" si="14"/>
        <v>10160649</v>
      </c>
      <c r="H55" s="245">
        <f t="shared" si="14"/>
        <v>5071704</v>
      </c>
      <c r="I55" s="255"/>
    </row>
    <row r="56" spans="1:9" s="256" customFormat="1" ht="30" customHeight="1">
      <c r="A56" s="266" t="s">
        <v>323</v>
      </c>
      <c r="B56" s="268" t="s">
        <v>324</v>
      </c>
      <c r="C56" s="254">
        <f aca="true" t="shared" si="15" ref="C56:H56">SUM(C57:C60)</f>
        <v>7895564</v>
      </c>
      <c r="D56" s="254">
        <f t="shared" si="15"/>
        <v>7895564</v>
      </c>
      <c r="E56" s="254">
        <f t="shared" si="15"/>
        <v>7111968</v>
      </c>
      <c r="F56" s="254">
        <f t="shared" si="15"/>
        <v>6840535</v>
      </c>
      <c r="G56" s="254">
        <f t="shared" si="15"/>
        <v>6840535</v>
      </c>
      <c r="H56" s="254">
        <f t="shared" si="15"/>
        <v>1016266</v>
      </c>
      <c r="I56" s="255"/>
    </row>
    <row r="57" spans="1:9" s="260" customFormat="1" ht="38.25" customHeight="1">
      <c r="A57" s="272" t="s">
        <v>419</v>
      </c>
      <c r="B57" s="257" t="s">
        <v>420</v>
      </c>
      <c r="C57" s="258">
        <v>1604229</v>
      </c>
      <c r="D57" s="258">
        <f>C57</f>
        <v>1604229</v>
      </c>
      <c r="E57" s="258">
        <v>1567227</v>
      </c>
      <c r="F57" s="258">
        <v>1485000</v>
      </c>
      <c r="G57" s="258">
        <f>F57</f>
        <v>1485000</v>
      </c>
      <c r="H57" s="259">
        <f>E57-F57</f>
        <v>82227</v>
      </c>
      <c r="I57" s="252" t="s">
        <v>334</v>
      </c>
    </row>
    <row r="58" spans="1:9" s="260" customFormat="1" ht="30" customHeight="1">
      <c r="A58" s="272" t="s">
        <v>421</v>
      </c>
      <c r="B58" s="263" t="s">
        <v>422</v>
      </c>
      <c r="C58" s="264">
        <v>2760108</v>
      </c>
      <c r="D58" s="264">
        <f>C58</f>
        <v>2760108</v>
      </c>
      <c r="E58" s="264">
        <v>2758347</v>
      </c>
      <c r="F58" s="264">
        <f>2480000+166535</f>
        <v>2646535</v>
      </c>
      <c r="G58" s="264">
        <f>F58</f>
        <v>2646535</v>
      </c>
      <c r="H58" s="259">
        <f>E58-F58</f>
        <v>111812</v>
      </c>
      <c r="I58" s="252" t="s">
        <v>343</v>
      </c>
    </row>
    <row r="59" spans="1:9" s="262" customFormat="1" ht="30" customHeight="1">
      <c r="A59" s="272" t="s">
        <v>423</v>
      </c>
      <c r="B59" s="257" t="s">
        <v>424</v>
      </c>
      <c r="C59" s="264">
        <v>1417394</v>
      </c>
      <c r="D59" s="264">
        <f>C59</f>
        <v>1417394</v>
      </c>
      <c r="E59" s="259">
        <f>D59</f>
        <v>1417394</v>
      </c>
      <c r="F59" s="259">
        <v>1340000</v>
      </c>
      <c r="G59" s="259">
        <f>F59</f>
        <v>1340000</v>
      </c>
      <c r="H59" s="259">
        <f>C59-F59</f>
        <v>77394</v>
      </c>
      <c r="I59" s="252" t="s">
        <v>344</v>
      </c>
    </row>
    <row r="60" spans="1:9" s="262" customFormat="1" ht="30" customHeight="1">
      <c r="A60" s="272" t="s">
        <v>425</v>
      </c>
      <c r="B60" s="257" t="s">
        <v>426</v>
      </c>
      <c r="C60" s="258">
        <v>2113833</v>
      </c>
      <c r="D60" s="258">
        <f>C60</f>
        <v>2113833</v>
      </c>
      <c r="E60" s="258">
        <v>1369000</v>
      </c>
      <c r="F60" s="258">
        <v>1369000</v>
      </c>
      <c r="G60" s="258">
        <f>F60</f>
        <v>1369000</v>
      </c>
      <c r="H60" s="259">
        <f>C60-F60</f>
        <v>744833</v>
      </c>
      <c r="I60" s="261" t="s">
        <v>345</v>
      </c>
    </row>
    <row r="61" spans="1:9" s="275" customFormat="1" ht="18" customHeight="1">
      <c r="A61" s="273" t="s">
        <v>326</v>
      </c>
      <c r="B61" s="253" t="s">
        <v>327</v>
      </c>
      <c r="C61" s="274">
        <f aca="true" t="shared" si="16" ref="C61:H61">SUM(C62:C65)</f>
        <v>6675552</v>
      </c>
      <c r="D61" s="274">
        <f t="shared" si="16"/>
        <v>6675552</v>
      </c>
      <c r="E61" s="274">
        <f t="shared" si="16"/>
        <v>3320114</v>
      </c>
      <c r="F61" s="274">
        <f t="shared" si="16"/>
        <v>3320114</v>
      </c>
      <c r="G61" s="274">
        <f t="shared" si="16"/>
        <v>3320114</v>
      </c>
      <c r="H61" s="274">
        <f t="shared" si="16"/>
        <v>3355438</v>
      </c>
      <c r="I61" s="266"/>
    </row>
    <row r="62" spans="1:9" s="262" customFormat="1" ht="30">
      <c r="A62" s="272" t="s">
        <v>419</v>
      </c>
      <c r="B62" s="257" t="s">
        <v>427</v>
      </c>
      <c r="C62" s="258">
        <v>1000000</v>
      </c>
      <c r="D62" s="258">
        <f>C62</f>
        <v>1000000</v>
      </c>
      <c r="E62" s="258">
        <v>500000</v>
      </c>
      <c r="F62" s="258">
        <v>500000</v>
      </c>
      <c r="G62" s="258">
        <f>F62</f>
        <v>500000</v>
      </c>
      <c r="H62" s="259">
        <f>C62-F62</f>
        <v>500000</v>
      </c>
      <c r="I62" s="252" t="s">
        <v>334</v>
      </c>
    </row>
    <row r="63" spans="1:9" s="262" customFormat="1" ht="31.5" customHeight="1">
      <c r="A63" s="272" t="s">
        <v>421</v>
      </c>
      <c r="B63" s="257" t="s">
        <v>428</v>
      </c>
      <c r="C63" s="258">
        <v>1945552</v>
      </c>
      <c r="D63" s="258">
        <f>C63</f>
        <v>1945552</v>
      </c>
      <c r="E63" s="258">
        <v>1020000</v>
      </c>
      <c r="F63" s="258">
        <v>1020000</v>
      </c>
      <c r="G63" s="258">
        <f>F63</f>
        <v>1020000</v>
      </c>
      <c r="H63" s="259">
        <f>C63-F63</f>
        <v>925552</v>
      </c>
      <c r="I63" s="252" t="s">
        <v>337</v>
      </c>
    </row>
    <row r="64" spans="1:9" s="260" customFormat="1" ht="25.5" customHeight="1">
      <c r="A64" s="272" t="s">
        <v>423</v>
      </c>
      <c r="B64" s="257" t="s">
        <v>429</v>
      </c>
      <c r="C64" s="258">
        <v>1780000</v>
      </c>
      <c r="D64" s="258">
        <f>C64</f>
        <v>1780000</v>
      </c>
      <c r="E64" s="258">
        <f>860114+20000</f>
        <v>880114</v>
      </c>
      <c r="F64" s="258">
        <v>880114</v>
      </c>
      <c r="G64" s="258">
        <f>F64</f>
        <v>880114</v>
      </c>
      <c r="H64" s="259">
        <f>C64-F64</f>
        <v>899886</v>
      </c>
      <c r="I64" s="252" t="s">
        <v>347</v>
      </c>
    </row>
    <row r="65" spans="1:9" s="262" customFormat="1" ht="37.5" customHeight="1">
      <c r="A65" s="252">
        <v>4</v>
      </c>
      <c r="B65" s="263" t="s">
        <v>430</v>
      </c>
      <c r="C65" s="259">
        <v>1950000</v>
      </c>
      <c r="D65" s="259">
        <f>C65</f>
        <v>1950000</v>
      </c>
      <c r="E65" s="259">
        <f>F65</f>
        <v>920000</v>
      </c>
      <c r="F65" s="259">
        <v>920000</v>
      </c>
      <c r="G65" s="259">
        <f>F65</f>
        <v>920000</v>
      </c>
      <c r="H65" s="259">
        <f>C65-F65</f>
        <v>1030000</v>
      </c>
      <c r="I65" s="252" t="s">
        <v>346</v>
      </c>
    </row>
    <row r="66" spans="1:9" s="256" customFormat="1" ht="18.75" customHeight="1">
      <c r="A66" s="266" t="s">
        <v>329</v>
      </c>
      <c r="B66" s="267" t="s">
        <v>330</v>
      </c>
      <c r="C66" s="254">
        <f aca="true" t="shared" si="17" ref="C66:H66">SUM(C67:C67)</f>
        <v>1934197</v>
      </c>
      <c r="D66" s="254">
        <f t="shared" si="17"/>
        <v>1934197</v>
      </c>
      <c r="E66" s="254">
        <f t="shared" si="17"/>
        <v>0</v>
      </c>
      <c r="F66" s="254">
        <f t="shared" si="17"/>
        <v>0</v>
      </c>
      <c r="G66" s="254">
        <f t="shared" si="17"/>
        <v>0</v>
      </c>
      <c r="H66" s="254">
        <f t="shared" si="17"/>
        <v>700000</v>
      </c>
      <c r="I66" s="255"/>
    </row>
    <row r="67" spans="1:9" s="262" customFormat="1" ht="28.5" customHeight="1">
      <c r="A67" s="252">
        <v>1</v>
      </c>
      <c r="B67" s="263" t="s">
        <v>431</v>
      </c>
      <c r="C67" s="259">
        <v>1934197</v>
      </c>
      <c r="D67" s="259">
        <f>C67</f>
        <v>1934197</v>
      </c>
      <c r="E67" s="259">
        <v>0</v>
      </c>
      <c r="F67" s="259">
        <v>0</v>
      </c>
      <c r="G67" s="259">
        <v>0</v>
      </c>
      <c r="H67" s="259">
        <v>700000</v>
      </c>
      <c r="I67" s="252" t="s">
        <v>432</v>
      </c>
    </row>
    <row r="68" spans="1:9" s="250" customFormat="1" ht="23.25" customHeight="1">
      <c r="A68" s="247" t="s">
        <v>7</v>
      </c>
      <c r="B68" s="251" t="s">
        <v>348</v>
      </c>
      <c r="C68" s="245"/>
      <c r="D68" s="245"/>
      <c r="E68" s="245"/>
      <c r="F68" s="245"/>
      <c r="G68" s="245"/>
      <c r="H68" s="245">
        <f>H69</f>
        <v>900000</v>
      </c>
      <c r="I68" s="244"/>
    </row>
    <row r="69" spans="1:9" s="262" customFormat="1" ht="36" customHeight="1">
      <c r="A69" s="252">
        <v>1</v>
      </c>
      <c r="B69" s="257" t="s">
        <v>433</v>
      </c>
      <c r="C69" s="259"/>
      <c r="D69" s="259"/>
      <c r="E69" s="259"/>
      <c r="F69" s="259"/>
      <c r="G69" s="259"/>
      <c r="H69" s="259">
        <v>900000</v>
      </c>
      <c r="I69" s="261"/>
    </row>
    <row r="70" spans="1:9" s="262" customFormat="1" ht="16.5">
      <c r="A70" s="243"/>
      <c r="C70" s="276"/>
      <c r="D70" s="276"/>
      <c r="E70" s="276"/>
      <c r="F70" s="276"/>
      <c r="G70" s="276"/>
      <c r="H70" s="276"/>
      <c r="I70" s="243"/>
    </row>
    <row r="71" spans="1:9" s="262" customFormat="1" ht="16.5">
      <c r="A71" s="243"/>
      <c r="C71" s="276"/>
      <c r="D71" s="276"/>
      <c r="E71" s="276"/>
      <c r="F71" s="276"/>
      <c r="G71" s="276"/>
      <c r="H71" s="276"/>
      <c r="I71" s="243"/>
    </row>
    <row r="72" spans="1:9" s="262" customFormat="1" ht="16.5">
      <c r="A72" s="243"/>
      <c r="C72" s="276"/>
      <c r="D72" s="276"/>
      <c r="E72" s="276"/>
      <c r="F72" s="276"/>
      <c r="G72" s="276"/>
      <c r="H72" s="276"/>
      <c r="I72" s="243"/>
    </row>
    <row r="73" spans="1:9" s="262" customFormat="1" ht="16.5">
      <c r="A73" s="243"/>
      <c r="C73" s="276"/>
      <c r="D73" s="276"/>
      <c r="E73" s="276"/>
      <c r="F73" s="276"/>
      <c r="G73" s="276"/>
      <c r="H73" s="276"/>
      <c r="I73" s="243"/>
    </row>
    <row r="74" spans="1:9" s="262" customFormat="1" ht="16.5">
      <c r="A74" s="243"/>
      <c r="C74" s="276"/>
      <c r="D74" s="276"/>
      <c r="E74" s="276"/>
      <c r="F74" s="276"/>
      <c r="G74" s="276"/>
      <c r="H74" s="276"/>
      <c r="I74" s="243"/>
    </row>
    <row r="75" spans="1:9" s="262" customFormat="1" ht="16.5">
      <c r="A75" s="243"/>
      <c r="C75" s="276"/>
      <c r="D75" s="276"/>
      <c r="E75" s="276"/>
      <c r="F75" s="276"/>
      <c r="G75" s="276"/>
      <c r="H75" s="276"/>
      <c r="I75" s="243"/>
    </row>
    <row r="76" spans="1:9" s="262" customFormat="1" ht="16.5">
      <c r="A76" s="243"/>
      <c r="C76" s="276"/>
      <c r="D76" s="276"/>
      <c r="E76" s="276"/>
      <c r="F76" s="276"/>
      <c r="G76" s="276"/>
      <c r="H76" s="276"/>
      <c r="I76" s="243"/>
    </row>
    <row r="77" spans="1:9" s="262" customFormat="1" ht="16.5">
      <c r="A77" s="243"/>
      <c r="C77" s="276"/>
      <c r="D77" s="276"/>
      <c r="E77" s="276"/>
      <c r="F77" s="276"/>
      <c r="G77" s="276"/>
      <c r="H77" s="276"/>
      <c r="I77" s="243"/>
    </row>
    <row r="78" spans="1:9" s="262" customFormat="1" ht="16.5">
      <c r="A78" s="243"/>
      <c r="C78" s="276"/>
      <c r="D78" s="276"/>
      <c r="E78" s="276"/>
      <c r="F78" s="276"/>
      <c r="G78" s="276"/>
      <c r="H78" s="276"/>
      <c r="I78" s="243"/>
    </row>
    <row r="79" spans="1:9" s="262" customFormat="1" ht="16.5">
      <c r="A79" s="243"/>
      <c r="C79" s="276"/>
      <c r="D79" s="276"/>
      <c r="E79" s="276"/>
      <c r="F79" s="276"/>
      <c r="G79" s="276"/>
      <c r="H79" s="276"/>
      <c r="I79" s="243"/>
    </row>
    <row r="80" spans="1:9" s="262" customFormat="1" ht="16.5">
      <c r="A80" s="243"/>
      <c r="C80" s="276"/>
      <c r="D80" s="276"/>
      <c r="E80" s="276"/>
      <c r="F80" s="276"/>
      <c r="G80" s="276"/>
      <c r="H80" s="276"/>
      <c r="I80" s="243"/>
    </row>
    <row r="81" spans="1:9" s="262" customFormat="1" ht="16.5">
      <c r="A81" s="243"/>
      <c r="C81" s="276"/>
      <c r="D81" s="276"/>
      <c r="E81" s="276"/>
      <c r="F81" s="276"/>
      <c r="G81" s="276"/>
      <c r="H81" s="276"/>
      <c r="I81" s="243"/>
    </row>
    <row r="82" spans="1:9" s="262" customFormat="1" ht="16.5">
      <c r="A82" s="243"/>
      <c r="C82" s="276"/>
      <c r="D82" s="276"/>
      <c r="E82" s="276"/>
      <c r="F82" s="276"/>
      <c r="G82" s="276"/>
      <c r="H82" s="276"/>
      <c r="I82" s="243"/>
    </row>
    <row r="83" spans="1:9" s="262" customFormat="1" ht="16.5">
      <c r="A83" s="243"/>
      <c r="C83" s="276"/>
      <c r="D83" s="276"/>
      <c r="E83" s="276"/>
      <c r="F83" s="276"/>
      <c r="G83" s="276"/>
      <c r="H83" s="276"/>
      <c r="I83" s="243"/>
    </row>
    <row r="84" spans="1:9" s="262" customFormat="1" ht="16.5">
      <c r="A84" s="243"/>
      <c r="C84" s="276"/>
      <c r="D84" s="276"/>
      <c r="E84" s="276"/>
      <c r="F84" s="276"/>
      <c r="G84" s="276"/>
      <c r="H84" s="276"/>
      <c r="I84" s="243"/>
    </row>
    <row r="85" spans="1:9" s="262" customFormat="1" ht="16.5">
      <c r="A85" s="243"/>
      <c r="C85" s="276"/>
      <c r="D85" s="276"/>
      <c r="E85" s="276"/>
      <c r="F85" s="276"/>
      <c r="G85" s="276"/>
      <c r="H85" s="276"/>
      <c r="I85" s="243"/>
    </row>
    <row r="86" spans="1:9" s="262" customFormat="1" ht="16.5">
      <c r="A86" s="243"/>
      <c r="C86" s="276"/>
      <c r="D86" s="276"/>
      <c r="E86" s="276"/>
      <c r="F86" s="276"/>
      <c r="G86" s="276"/>
      <c r="H86" s="276"/>
      <c r="I86" s="243"/>
    </row>
    <row r="87" spans="1:9" s="262" customFormat="1" ht="16.5">
      <c r="A87" s="243"/>
      <c r="C87" s="276"/>
      <c r="D87" s="276"/>
      <c r="E87" s="276"/>
      <c r="F87" s="276"/>
      <c r="G87" s="276"/>
      <c r="H87" s="276"/>
      <c r="I87" s="243"/>
    </row>
    <row r="88" spans="1:9" s="262" customFormat="1" ht="16.5">
      <c r="A88" s="243"/>
      <c r="C88" s="276"/>
      <c r="D88" s="276"/>
      <c r="E88" s="276"/>
      <c r="F88" s="276"/>
      <c r="G88" s="276"/>
      <c r="H88" s="276"/>
      <c r="I88" s="243"/>
    </row>
    <row r="89" spans="1:9" s="262" customFormat="1" ht="16.5">
      <c r="A89" s="243"/>
      <c r="C89" s="276"/>
      <c r="D89" s="276"/>
      <c r="E89" s="276"/>
      <c r="F89" s="276"/>
      <c r="G89" s="276"/>
      <c r="H89" s="276"/>
      <c r="I89" s="243"/>
    </row>
    <row r="90" spans="1:9" s="262" customFormat="1" ht="16.5">
      <c r="A90" s="243"/>
      <c r="C90" s="276"/>
      <c r="D90" s="276"/>
      <c r="E90" s="276"/>
      <c r="F90" s="276"/>
      <c r="G90" s="276"/>
      <c r="H90" s="276"/>
      <c r="I90" s="243"/>
    </row>
    <row r="91" spans="1:9" s="262" customFormat="1" ht="16.5">
      <c r="A91" s="243"/>
      <c r="C91" s="276"/>
      <c r="D91" s="276"/>
      <c r="E91" s="276"/>
      <c r="F91" s="276"/>
      <c r="G91" s="276"/>
      <c r="H91" s="276"/>
      <c r="I91" s="243"/>
    </row>
    <row r="92" spans="1:9" s="262" customFormat="1" ht="16.5">
      <c r="A92" s="243"/>
      <c r="C92" s="276"/>
      <c r="D92" s="276"/>
      <c r="E92" s="276"/>
      <c r="F92" s="276"/>
      <c r="G92" s="276"/>
      <c r="H92" s="276"/>
      <c r="I92" s="243"/>
    </row>
    <row r="93" spans="1:9" s="262" customFormat="1" ht="16.5">
      <c r="A93" s="243"/>
      <c r="C93" s="276"/>
      <c r="D93" s="276"/>
      <c r="E93" s="276"/>
      <c r="F93" s="276"/>
      <c r="G93" s="276"/>
      <c r="H93" s="276"/>
      <c r="I93" s="243"/>
    </row>
    <row r="94" spans="1:9" s="262" customFormat="1" ht="16.5">
      <c r="A94" s="243"/>
      <c r="C94" s="276"/>
      <c r="D94" s="276"/>
      <c r="E94" s="276"/>
      <c r="F94" s="276"/>
      <c r="G94" s="276"/>
      <c r="H94" s="276"/>
      <c r="I94" s="243"/>
    </row>
    <row r="95" spans="1:9" s="262" customFormat="1" ht="16.5">
      <c r="A95" s="243"/>
      <c r="C95" s="276"/>
      <c r="D95" s="276"/>
      <c r="E95" s="276"/>
      <c r="F95" s="276"/>
      <c r="G95" s="276"/>
      <c r="H95" s="276"/>
      <c r="I95" s="243"/>
    </row>
    <row r="96" spans="1:9" s="262" customFormat="1" ht="16.5">
      <c r="A96" s="243"/>
      <c r="C96" s="276"/>
      <c r="D96" s="276"/>
      <c r="E96" s="276"/>
      <c r="F96" s="276"/>
      <c r="G96" s="276"/>
      <c r="H96" s="276"/>
      <c r="I96" s="243"/>
    </row>
    <row r="97" spans="1:9" s="262" customFormat="1" ht="16.5">
      <c r="A97" s="243"/>
      <c r="C97" s="276"/>
      <c r="D97" s="276"/>
      <c r="E97" s="276"/>
      <c r="F97" s="276"/>
      <c r="G97" s="276"/>
      <c r="H97" s="276"/>
      <c r="I97" s="243"/>
    </row>
    <row r="98" spans="1:9" s="262" customFormat="1" ht="16.5">
      <c r="A98" s="243"/>
      <c r="C98" s="276"/>
      <c r="D98" s="276"/>
      <c r="E98" s="276"/>
      <c r="F98" s="276"/>
      <c r="G98" s="276"/>
      <c r="H98" s="276"/>
      <c r="I98" s="243"/>
    </row>
    <row r="99" spans="1:9" s="262" customFormat="1" ht="16.5">
      <c r="A99" s="243"/>
      <c r="C99" s="276"/>
      <c r="D99" s="276"/>
      <c r="E99" s="276"/>
      <c r="F99" s="276"/>
      <c r="G99" s="276"/>
      <c r="H99" s="276"/>
      <c r="I99" s="243"/>
    </row>
    <row r="100" spans="1:9" s="262" customFormat="1" ht="16.5">
      <c r="A100" s="243"/>
      <c r="C100" s="276"/>
      <c r="D100" s="276"/>
      <c r="E100" s="276"/>
      <c r="F100" s="276"/>
      <c r="G100" s="276"/>
      <c r="H100" s="276"/>
      <c r="I100" s="243"/>
    </row>
    <row r="101" spans="1:9" s="262" customFormat="1" ht="16.5">
      <c r="A101" s="243"/>
      <c r="C101" s="276"/>
      <c r="D101" s="276"/>
      <c r="E101" s="276"/>
      <c r="F101" s="276"/>
      <c r="G101" s="276"/>
      <c r="H101" s="276"/>
      <c r="I101" s="243"/>
    </row>
  </sheetData>
  <sheetProtection/>
  <mergeCells count="13">
    <mergeCell ref="A4:I4"/>
    <mergeCell ref="A5:I5"/>
    <mergeCell ref="A7:A9"/>
    <mergeCell ref="B7:B9"/>
    <mergeCell ref="C7:D7"/>
    <mergeCell ref="E7:E9"/>
    <mergeCell ref="F7:G7"/>
    <mergeCell ref="H7:H9"/>
    <mergeCell ref="I7:I9"/>
    <mergeCell ref="C8:C9"/>
    <mergeCell ref="D8:D9"/>
    <mergeCell ref="F8:F9"/>
    <mergeCell ref="G8:G9"/>
  </mergeCells>
  <printOptions/>
  <pageMargins left="0" right="0" top="0.5" bottom="0.5" header="0.5" footer="0.5"/>
  <pageSetup horizontalDpi="600" verticalDpi="600" orientation="landscape"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C42"/>
  <sheetViews>
    <sheetView zoomScalePageLayoutView="0" workbookViewId="0" topLeftCell="A1">
      <selection activeCell="B19" sqref="B19"/>
    </sheetView>
  </sheetViews>
  <sheetFormatPr defaultColWidth="8.796875" defaultRowHeight="15"/>
  <cols>
    <col min="1" max="1" width="7.19921875" style="0" customWidth="1"/>
    <col min="2" max="2" width="59.3984375" style="0" customWidth="1"/>
    <col min="3" max="3" width="24.3984375" style="0" customWidth="1"/>
  </cols>
  <sheetData>
    <row r="1" spans="1:3" ht="18" customHeight="1">
      <c r="A1" s="2" t="s">
        <v>34</v>
      </c>
      <c r="B1" s="3"/>
      <c r="C1" s="45" t="s">
        <v>174</v>
      </c>
    </row>
    <row r="2" spans="1:3" ht="18" customHeight="1">
      <c r="A2" s="4" t="s">
        <v>35</v>
      </c>
      <c r="B2" s="3"/>
      <c r="C2" s="3"/>
    </row>
    <row r="3" spans="1:3" ht="18" customHeight="1">
      <c r="A3" s="3"/>
      <c r="B3" s="3"/>
      <c r="C3" s="3"/>
    </row>
    <row r="4" spans="1:3" ht="24.75" customHeight="1">
      <c r="A4" s="281" t="s">
        <v>187</v>
      </c>
      <c r="B4" s="281"/>
      <c r="C4" s="281"/>
    </row>
    <row r="5" spans="1:3" ht="18.75" customHeight="1">
      <c r="A5" s="281" t="s">
        <v>353</v>
      </c>
      <c r="B5" s="281"/>
      <c r="C5" s="281"/>
    </row>
    <row r="6" spans="1:3" ht="18" customHeight="1">
      <c r="A6" s="280" t="s">
        <v>351</v>
      </c>
      <c r="B6" s="280"/>
      <c r="C6" s="280"/>
    </row>
    <row r="7" spans="1:3" ht="18" customHeight="1">
      <c r="A7" s="280" t="s">
        <v>36</v>
      </c>
      <c r="B7" s="280"/>
      <c r="C7" s="280"/>
    </row>
    <row r="8" spans="1:3" ht="18" customHeight="1">
      <c r="A8" s="5"/>
      <c r="B8" s="5"/>
      <c r="C8" s="5"/>
    </row>
    <row r="9" spans="1:3" ht="18" customHeight="1">
      <c r="A9" s="6"/>
      <c r="B9" s="7"/>
      <c r="C9" s="38" t="s">
        <v>204</v>
      </c>
    </row>
    <row r="10" spans="1:3" ht="22.5" customHeight="1">
      <c r="A10" s="20" t="s">
        <v>2</v>
      </c>
      <c r="B10" s="20" t="s">
        <v>40</v>
      </c>
      <c r="C10" s="20" t="s">
        <v>41</v>
      </c>
    </row>
    <row r="11" spans="1:3" ht="18" customHeight="1">
      <c r="A11" s="18" t="s">
        <v>8</v>
      </c>
      <c r="B11" s="18" t="s">
        <v>7</v>
      </c>
      <c r="C11" s="18">
        <v>1</v>
      </c>
    </row>
    <row r="12" spans="1:3" s="3" customFormat="1" ht="18" customHeight="1">
      <c r="A12" s="15" t="s">
        <v>8</v>
      </c>
      <c r="B12" s="46" t="s">
        <v>177</v>
      </c>
      <c r="C12" s="24"/>
    </row>
    <row r="13" spans="1:3" s="3" customFormat="1" ht="18" customHeight="1">
      <c r="A13" s="17" t="s">
        <v>3</v>
      </c>
      <c r="B13" s="47" t="s">
        <v>178</v>
      </c>
      <c r="C13" s="26">
        <f>C14+C15</f>
        <v>543196390</v>
      </c>
    </row>
    <row r="14" spans="1:3" s="3" customFormat="1" ht="18" customHeight="1">
      <c r="A14" s="16">
        <v>1</v>
      </c>
      <c r="B14" s="48" t="s">
        <v>179</v>
      </c>
      <c r="C14" s="125">
        <v>38895390</v>
      </c>
    </row>
    <row r="15" spans="1:3" s="3" customFormat="1" ht="18" customHeight="1">
      <c r="A15" s="16">
        <v>2</v>
      </c>
      <c r="B15" s="48" t="s">
        <v>172</v>
      </c>
      <c r="C15" s="125">
        <f>C16+C17</f>
        <v>504301000</v>
      </c>
    </row>
    <row r="16" spans="1:3" s="3" customFormat="1" ht="18" customHeight="1">
      <c r="A16" s="128" t="s">
        <v>44</v>
      </c>
      <c r="B16" s="129" t="s">
        <v>47</v>
      </c>
      <c r="C16" s="126">
        <v>419008000</v>
      </c>
    </row>
    <row r="17" spans="1:3" s="3" customFormat="1" ht="18" customHeight="1">
      <c r="A17" s="128" t="s">
        <v>44</v>
      </c>
      <c r="B17" s="129" t="s">
        <v>48</v>
      </c>
      <c r="C17" s="126">
        <v>85293000</v>
      </c>
    </row>
    <row r="18" spans="1:3" s="3" customFormat="1" ht="18" customHeight="1">
      <c r="A18" s="16">
        <v>3</v>
      </c>
      <c r="B18" s="48" t="s">
        <v>49</v>
      </c>
      <c r="C18" s="25"/>
    </row>
    <row r="19" spans="1:3" s="3" customFormat="1" ht="18" customHeight="1">
      <c r="A19" s="16">
        <v>4</v>
      </c>
      <c r="B19" s="48" t="s">
        <v>50</v>
      </c>
      <c r="C19" s="25"/>
    </row>
    <row r="20" spans="1:3" s="3" customFormat="1" ht="18" customHeight="1">
      <c r="A20" s="17" t="s">
        <v>4</v>
      </c>
      <c r="B20" s="47" t="s">
        <v>180</v>
      </c>
      <c r="C20" s="26">
        <f>C21+C22</f>
        <v>543196390</v>
      </c>
    </row>
    <row r="21" spans="1:3" s="3" customFormat="1" ht="18" customHeight="1">
      <c r="A21" s="16">
        <v>1</v>
      </c>
      <c r="B21" s="48" t="s">
        <v>181</v>
      </c>
      <c r="C21" s="125">
        <v>459061767</v>
      </c>
    </row>
    <row r="22" spans="1:3" s="3" customFormat="1" ht="18" customHeight="1">
      <c r="A22" s="16">
        <v>2</v>
      </c>
      <c r="B22" s="48" t="s">
        <v>182</v>
      </c>
      <c r="C22" s="125">
        <f>C23+C24</f>
        <v>84134623</v>
      </c>
    </row>
    <row r="23" spans="1:3" s="3" customFormat="1" ht="18" customHeight="1">
      <c r="A23" s="128" t="s">
        <v>175</v>
      </c>
      <c r="B23" s="129" t="s">
        <v>183</v>
      </c>
      <c r="C23" s="126">
        <v>67532461</v>
      </c>
    </row>
    <row r="24" spans="1:3" s="3" customFormat="1" ht="18" customHeight="1">
      <c r="A24" s="128" t="s">
        <v>175</v>
      </c>
      <c r="B24" s="129" t="s">
        <v>184</v>
      </c>
      <c r="C24" s="126">
        <v>16602162</v>
      </c>
    </row>
    <row r="25" spans="1:3" s="3" customFormat="1" ht="18" customHeight="1">
      <c r="A25" s="16">
        <v>3</v>
      </c>
      <c r="B25" s="48" t="s">
        <v>39</v>
      </c>
      <c r="C25" s="25"/>
    </row>
    <row r="26" spans="1:3" s="3" customFormat="1" ht="18" customHeight="1">
      <c r="A26" s="17" t="s">
        <v>7</v>
      </c>
      <c r="B26" s="47" t="s">
        <v>185</v>
      </c>
      <c r="C26" s="25"/>
    </row>
    <row r="27" spans="1:3" s="3" customFormat="1" ht="18" customHeight="1">
      <c r="A27" s="17" t="s">
        <v>3</v>
      </c>
      <c r="B27" s="47" t="s">
        <v>178</v>
      </c>
      <c r="C27" s="26">
        <f>C28+C29+C32+C33</f>
        <v>116957233</v>
      </c>
    </row>
    <row r="28" spans="1:3" s="3" customFormat="1" ht="18" customHeight="1">
      <c r="A28" s="16">
        <v>1</v>
      </c>
      <c r="B28" s="48" t="s">
        <v>179</v>
      </c>
      <c r="C28" s="125">
        <v>32822610</v>
      </c>
    </row>
    <row r="29" spans="1:3" s="3" customFormat="1" ht="18" customHeight="1">
      <c r="A29" s="16">
        <v>2</v>
      </c>
      <c r="B29" s="48" t="s">
        <v>186</v>
      </c>
      <c r="C29" s="125">
        <f>C30+C31</f>
        <v>84134623</v>
      </c>
    </row>
    <row r="30" spans="1:3" s="3" customFormat="1" ht="18" customHeight="1">
      <c r="A30" s="128" t="s">
        <v>176</v>
      </c>
      <c r="B30" s="129" t="s">
        <v>47</v>
      </c>
      <c r="C30" s="126">
        <v>67532461</v>
      </c>
    </row>
    <row r="31" spans="1:3" s="3" customFormat="1" ht="18" customHeight="1">
      <c r="A31" s="128" t="s">
        <v>176</v>
      </c>
      <c r="B31" s="129" t="s">
        <v>48</v>
      </c>
      <c r="C31" s="126">
        <v>16602162</v>
      </c>
    </row>
    <row r="32" spans="1:3" s="3" customFormat="1" ht="18" customHeight="1">
      <c r="A32" s="16">
        <v>3</v>
      </c>
      <c r="B32" s="48" t="s">
        <v>49</v>
      </c>
      <c r="C32" s="25"/>
    </row>
    <row r="33" spans="1:3" s="3" customFormat="1" ht="18" customHeight="1">
      <c r="A33" s="16">
        <v>4</v>
      </c>
      <c r="B33" s="48" t="s">
        <v>50</v>
      </c>
      <c r="C33" s="29"/>
    </row>
    <row r="34" spans="1:3" s="3" customFormat="1" ht="18" customHeight="1">
      <c r="A34" s="49" t="s">
        <v>4</v>
      </c>
      <c r="B34" s="50" t="s">
        <v>180</v>
      </c>
      <c r="C34" s="127">
        <v>116957233</v>
      </c>
    </row>
    <row r="35" spans="1:3" ht="21.75" customHeight="1">
      <c r="A35" s="5"/>
      <c r="B35" s="5"/>
      <c r="C35" s="5"/>
    </row>
    <row r="36" spans="1:3" ht="18" customHeight="1">
      <c r="A36" s="3"/>
      <c r="B36" s="3"/>
      <c r="C36" s="3"/>
    </row>
    <row r="37" spans="1:3" ht="18" customHeight="1">
      <c r="A37" s="3"/>
      <c r="B37" s="3"/>
      <c r="C37" s="3"/>
    </row>
    <row r="38" spans="1:3" ht="18" customHeight="1">
      <c r="A38" s="3"/>
      <c r="B38" s="3"/>
      <c r="C38" s="3"/>
    </row>
    <row r="39" spans="1:3" ht="18" customHeight="1">
      <c r="A39" s="3"/>
      <c r="B39" s="3"/>
      <c r="C39" s="3"/>
    </row>
    <row r="40" spans="1:3" ht="18" customHeight="1">
      <c r="A40" s="3"/>
      <c r="B40" s="3"/>
      <c r="C40" s="3"/>
    </row>
    <row r="41" spans="1:3" ht="18" customHeight="1">
      <c r="A41" s="3"/>
      <c r="B41" s="3"/>
      <c r="C41" s="3"/>
    </row>
    <row r="42" spans="1:3" ht="18" customHeight="1">
      <c r="A42" s="3"/>
      <c r="B42" s="3"/>
      <c r="C42" s="3"/>
    </row>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4">
    <mergeCell ref="A6:C6"/>
    <mergeCell ref="A7:C7"/>
    <mergeCell ref="A4:C4"/>
    <mergeCell ref="A5:C5"/>
  </mergeCells>
  <printOptions/>
  <pageMargins left="0.5" right="0.25" top="0.5" bottom="0" header="0.27" footer="0.2"/>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8">
      <selection activeCell="D11" sqref="D11"/>
    </sheetView>
  </sheetViews>
  <sheetFormatPr defaultColWidth="8.796875" defaultRowHeight="15"/>
  <cols>
    <col min="1" max="1" width="4.59765625" style="0" customWidth="1"/>
    <col min="2" max="2" width="56.09765625" style="0" customWidth="1"/>
    <col min="3" max="4" width="15.8984375" style="0" customWidth="1"/>
    <col min="5" max="5" width="19.3984375" style="0" customWidth="1"/>
    <col min="7" max="7" width="18.3984375" style="0" customWidth="1"/>
  </cols>
  <sheetData>
    <row r="1" spans="1:4" ht="18" customHeight="1">
      <c r="A1" s="2" t="s">
        <v>34</v>
      </c>
      <c r="B1" s="3"/>
      <c r="C1" s="45" t="s">
        <v>188</v>
      </c>
      <c r="D1" s="45"/>
    </row>
    <row r="2" spans="1:4" ht="18" customHeight="1">
      <c r="A2" s="4" t="s">
        <v>35</v>
      </c>
      <c r="B2" s="3"/>
      <c r="C2" s="3"/>
      <c r="D2" s="3"/>
    </row>
    <row r="3" spans="1:4" ht="14.25" customHeight="1">
      <c r="A3" s="3"/>
      <c r="B3" s="3"/>
      <c r="C3" s="3"/>
      <c r="D3" s="3"/>
    </row>
    <row r="4" spans="1:4" ht="24.75" customHeight="1">
      <c r="A4" s="281" t="s">
        <v>356</v>
      </c>
      <c r="B4" s="281"/>
      <c r="C4" s="281"/>
      <c r="D4" s="281"/>
    </row>
    <row r="5" spans="1:4" ht="22.5" customHeight="1">
      <c r="A5" s="280" t="s">
        <v>351</v>
      </c>
      <c r="B5" s="280"/>
      <c r="C5" s="280"/>
      <c r="D5" s="280"/>
    </row>
    <row r="6" spans="1:4" ht="18.75" customHeight="1">
      <c r="A6" s="280" t="s">
        <v>191</v>
      </c>
      <c r="B6" s="280"/>
      <c r="C6" s="280"/>
      <c r="D6" s="280"/>
    </row>
    <row r="7" spans="1:7" ht="24.75" customHeight="1">
      <c r="A7" s="6"/>
      <c r="B7" s="7"/>
      <c r="C7" s="286" t="s">
        <v>204</v>
      </c>
      <c r="D7" s="286"/>
      <c r="G7" s="1" t="e">
        <f>#REF!-#REF!</f>
        <v>#REF!</v>
      </c>
    </row>
    <row r="8" spans="1:4" ht="22.5" customHeight="1">
      <c r="A8" s="282" t="s">
        <v>2</v>
      </c>
      <c r="B8" s="282" t="s">
        <v>40</v>
      </c>
      <c r="C8" s="284" t="s">
        <v>355</v>
      </c>
      <c r="D8" s="285"/>
    </row>
    <row r="9" spans="1:4" ht="29.25" customHeight="1">
      <c r="A9" s="283"/>
      <c r="B9" s="283"/>
      <c r="C9" s="51" t="s">
        <v>189</v>
      </c>
      <c r="D9" s="51" t="s">
        <v>190</v>
      </c>
    </row>
    <row r="10" spans="1:4" s="3" customFormat="1" ht="19.5" customHeight="1">
      <c r="A10" s="53"/>
      <c r="B10" s="54" t="s">
        <v>192</v>
      </c>
      <c r="C10" s="30">
        <f>C11+C33+C34</f>
        <v>77800000</v>
      </c>
      <c r="D10" s="30">
        <f>D11+D33+D34</f>
        <v>71718000</v>
      </c>
    </row>
    <row r="11" spans="1:4" s="3" customFormat="1" ht="18" customHeight="1">
      <c r="A11" s="36" t="s">
        <v>3</v>
      </c>
      <c r="B11" s="27" t="s">
        <v>57</v>
      </c>
      <c r="C11" s="31">
        <f>C12+C13+C14+C15+C20+C21+C22+C23+C24+C25+C26+C27+C28+C29+C30+C31+C32</f>
        <v>62860000</v>
      </c>
      <c r="D11" s="31">
        <f>D12+D13+D14+D15+D20+D21+D22+D23+D24+D25+D26+D27+D28+D29+D30+D31+D32</f>
        <v>56778000</v>
      </c>
    </row>
    <row r="12" spans="1:7" s="3" customFormat="1" ht="18" customHeight="1">
      <c r="A12" s="37">
        <v>1</v>
      </c>
      <c r="B12" s="28" t="s">
        <v>193</v>
      </c>
      <c r="C12" s="26"/>
      <c r="D12" s="26"/>
      <c r="E12" s="13" t="e">
        <f>#REF!-#REF!</f>
        <v>#REF!</v>
      </c>
      <c r="G12" s="13" t="e">
        <f>#REF!-#REF!</f>
        <v>#REF!</v>
      </c>
    </row>
    <row r="13" spans="1:7" s="3" customFormat="1" ht="18" customHeight="1">
      <c r="A13" s="37">
        <v>2</v>
      </c>
      <c r="B13" s="28" t="s">
        <v>58</v>
      </c>
      <c r="C13" s="26"/>
      <c r="D13" s="26"/>
      <c r="E13" s="13"/>
      <c r="G13" s="13"/>
    </row>
    <row r="14" spans="1:7" s="3" customFormat="1" ht="18" customHeight="1">
      <c r="A14" s="37">
        <v>3</v>
      </c>
      <c r="B14" s="28" t="s">
        <v>59</v>
      </c>
      <c r="C14" s="26"/>
      <c r="D14" s="26"/>
      <c r="E14" s="13"/>
      <c r="G14" s="13"/>
    </row>
    <row r="15" spans="1:7" s="3" customFormat="1" ht="18" customHeight="1">
      <c r="A15" s="37">
        <v>4</v>
      </c>
      <c r="B15" s="28" t="s">
        <v>60</v>
      </c>
      <c r="C15" s="25">
        <f>SUM(C16:C19)</f>
        <v>19500000</v>
      </c>
      <c r="D15" s="25">
        <f>SUM(D16:D19)</f>
        <v>19500000</v>
      </c>
      <c r="E15" s="13"/>
      <c r="G15" s="13"/>
    </row>
    <row r="16" spans="1:7" s="3" customFormat="1" ht="18" customHeight="1">
      <c r="A16" s="37"/>
      <c r="B16" s="72" t="s">
        <v>200</v>
      </c>
      <c r="C16" s="29">
        <v>13000000</v>
      </c>
      <c r="D16" s="29">
        <v>13000000</v>
      </c>
      <c r="E16" s="13"/>
      <c r="G16" s="13"/>
    </row>
    <row r="17" spans="1:7" s="3" customFormat="1" ht="18" customHeight="1">
      <c r="A17" s="37"/>
      <c r="B17" s="72" t="s">
        <v>201</v>
      </c>
      <c r="C17" s="29">
        <v>700000</v>
      </c>
      <c r="D17" s="29">
        <v>700000</v>
      </c>
      <c r="E17" s="13"/>
      <c r="G17" s="13"/>
    </row>
    <row r="18" spans="1:7" s="3" customFormat="1" ht="18" customHeight="1">
      <c r="A18" s="37"/>
      <c r="B18" s="72" t="s">
        <v>202</v>
      </c>
      <c r="C18" s="29">
        <v>5610000</v>
      </c>
      <c r="D18" s="29">
        <v>5610000</v>
      </c>
      <c r="E18" s="13"/>
      <c r="G18" s="13"/>
    </row>
    <row r="19" spans="1:7" s="3" customFormat="1" ht="18" customHeight="1">
      <c r="A19" s="37"/>
      <c r="B19" s="72" t="s">
        <v>203</v>
      </c>
      <c r="C19" s="29">
        <v>190000</v>
      </c>
      <c r="D19" s="29">
        <v>190000</v>
      </c>
      <c r="E19" s="13"/>
      <c r="G19" s="13"/>
    </row>
    <row r="20" spans="1:7" s="3" customFormat="1" ht="18" customHeight="1">
      <c r="A20" s="37">
        <v>5</v>
      </c>
      <c r="B20" s="28" t="s">
        <v>61</v>
      </c>
      <c r="C20" s="25">
        <v>1800000</v>
      </c>
      <c r="D20" s="25">
        <v>1800000</v>
      </c>
      <c r="E20" s="13"/>
      <c r="G20" s="13"/>
    </row>
    <row r="21" spans="1:7" s="3" customFormat="1" ht="18" customHeight="1">
      <c r="A21" s="37">
        <v>6</v>
      </c>
      <c r="B21" s="28" t="s">
        <v>62</v>
      </c>
      <c r="C21" s="25"/>
      <c r="D21" s="25"/>
      <c r="E21" s="13"/>
      <c r="G21" s="13"/>
    </row>
    <row r="22" spans="1:7" s="3" customFormat="1" ht="18" customHeight="1">
      <c r="A22" s="37">
        <v>7</v>
      </c>
      <c r="B22" s="28" t="s">
        <v>63</v>
      </c>
      <c r="C22" s="25">
        <v>13000000</v>
      </c>
      <c r="D22" s="25">
        <v>13000000</v>
      </c>
      <c r="E22" s="13"/>
      <c r="G22" s="13"/>
    </row>
    <row r="23" spans="1:7" s="3" customFormat="1" ht="18" customHeight="1">
      <c r="A23" s="37">
        <v>8</v>
      </c>
      <c r="B23" s="28" t="s">
        <v>64</v>
      </c>
      <c r="C23" s="25">
        <v>3400000</v>
      </c>
      <c r="D23" s="25">
        <v>3400000</v>
      </c>
      <c r="E23" s="13"/>
      <c r="G23" s="13"/>
    </row>
    <row r="24" spans="1:7" s="3" customFormat="1" ht="18" customHeight="1">
      <c r="A24" s="37">
        <v>9</v>
      </c>
      <c r="B24" s="28" t="s">
        <v>65</v>
      </c>
      <c r="C24" s="25"/>
      <c r="D24" s="25"/>
      <c r="E24" s="13"/>
      <c r="G24" s="13"/>
    </row>
    <row r="25" spans="1:7" s="3" customFormat="1" ht="18" customHeight="1">
      <c r="A25" s="37">
        <v>10</v>
      </c>
      <c r="B25" s="28" t="s">
        <v>66</v>
      </c>
      <c r="C25" s="25"/>
      <c r="D25" s="25"/>
      <c r="E25" s="13"/>
      <c r="G25" s="13"/>
    </row>
    <row r="26" spans="1:7" s="3" customFormat="1" ht="18" customHeight="1">
      <c r="A26" s="37">
        <v>11</v>
      </c>
      <c r="B26" s="28" t="s">
        <v>67</v>
      </c>
      <c r="C26" s="25">
        <v>2300000</v>
      </c>
      <c r="D26" s="25">
        <v>1150000</v>
      </c>
      <c r="E26" s="13"/>
      <c r="G26" s="13"/>
    </row>
    <row r="27" spans="1:7" s="3" customFormat="1" ht="18" customHeight="1">
      <c r="A27" s="37">
        <v>12</v>
      </c>
      <c r="B27" s="28" t="s">
        <v>68</v>
      </c>
      <c r="C27" s="25">
        <v>13660000</v>
      </c>
      <c r="D27" s="25">
        <f>900000+9428000</f>
        <v>10328000</v>
      </c>
      <c r="E27" s="13"/>
      <c r="G27" s="13"/>
    </row>
    <row r="28" spans="1:7" s="3" customFormat="1" ht="18" customHeight="1">
      <c r="A28" s="37">
        <v>13</v>
      </c>
      <c r="B28" s="28" t="s">
        <v>69</v>
      </c>
      <c r="C28" s="25"/>
      <c r="D28" s="25"/>
      <c r="E28" s="13"/>
      <c r="G28" s="13"/>
    </row>
    <row r="29" spans="1:7" s="3" customFormat="1" ht="18" customHeight="1">
      <c r="A29" s="37">
        <v>14</v>
      </c>
      <c r="B29" s="28" t="s">
        <v>70</v>
      </c>
      <c r="C29" s="25"/>
      <c r="D29" s="25"/>
      <c r="E29" s="13"/>
      <c r="G29" s="13"/>
    </row>
    <row r="30" spans="1:7" s="3" customFormat="1" ht="18" customHeight="1">
      <c r="A30" s="37">
        <v>15</v>
      </c>
      <c r="B30" s="28" t="s">
        <v>71</v>
      </c>
      <c r="C30" s="32">
        <v>4400000</v>
      </c>
      <c r="D30" s="32">
        <v>4400000</v>
      </c>
      <c r="E30" s="13"/>
      <c r="G30" s="13"/>
    </row>
    <row r="31" spans="1:7" s="3" customFormat="1" ht="18" customHeight="1">
      <c r="A31" s="37">
        <v>16</v>
      </c>
      <c r="B31" s="28" t="s">
        <v>72</v>
      </c>
      <c r="C31" s="25">
        <v>4500000</v>
      </c>
      <c r="D31" s="25">
        <v>2900000</v>
      </c>
      <c r="E31" s="13"/>
      <c r="G31" s="13"/>
    </row>
    <row r="32" spans="1:7" s="3" customFormat="1" ht="18" customHeight="1">
      <c r="A32" s="37">
        <v>17</v>
      </c>
      <c r="B32" s="28" t="s">
        <v>317</v>
      </c>
      <c r="C32" s="25">
        <v>300000</v>
      </c>
      <c r="D32" s="25">
        <v>300000</v>
      </c>
      <c r="E32" s="13"/>
      <c r="G32" s="13"/>
    </row>
    <row r="33" spans="1:7" s="3" customFormat="1" ht="18" customHeight="1">
      <c r="A33" s="208" t="s">
        <v>4</v>
      </c>
      <c r="B33" s="209" t="s">
        <v>354</v>
      </c>
      <c r="C33" s="210">
        <v>14940000</v>
      </c>
      <c r="D33" s="210">
        <v>14940000</v>
      </c>
      <c r="E33" s="13"/>
      <c r="G33" s="13"/>
    </row>
    <row r="34" spans="1:7" s="3" customFormat="1" ht="18" customHeight="1">
      <c r="A34" s="55" t="s">
        <v>5</v>
      </c>
      <c r="B34" s="56" t="s">
        <v>73</v>
      </c>
      <c r="C34" s="52"/>
      <c r="D34" s="39"/>
      <c r="E34" s="13"/>
      <c r="G34" s="13"/>
    </row>
    <row r="35" spans="1:4" ht="18" customHeight="1">
      <c r="A35" s="10"/>
      <c r="B35" s="11"/>
      <c r="C35" s="11"/>
      <c r="D35" s="11"/>
    </row>
    <row r="36" spans="1:5" ht="21.75" customHeight="1">
      <c r="A36" s="8"/>
      <c r="B36" s="8"/>
      <c r="C36" s="8"/>
      <c r="D36" s="8"/>
      <c r="E36" s="1"/>
    </row>
    <row r="37" spans="1:4" ht="21.75" customHeight="1">
      <c r="A37" s="8"/>
      <c r="B37" s="8"/>
      <c r="C37" s="8"/>
      <c r="D37" s="8"/>
    </row>
    <row r="38" spans="1:4" ht="15" customHeight="1">
      <c r="A38" s="3"/>
      <c r="B38" s="9"/>
      <c r="C38" s="9"/>
      <c r="D38" s="9"/>
    </row>
    <row r="39" spans="1:4" ht="21.75" customHeight="1">
      <c r="A39" s="3"/>
      <c r="B39" s="9"/>
      <c r="C39" s="9"/>
      <c r="D39" s="9"/>
    </row>
    <row r="40" spans="1:4" ht="21.75" customHeight="1">
      <c r="A40" s="3"/>
      <c r="B40" s="2"/>
      <c r="C40" s="2"/>
      <c r="D40" s="2"/>
    </row>
    <row r="41" spans="1:4" ht="21.75" customHeight="1">
      <c r="A41" s="5"/>
      <c r="B41" s="5"/>
      <c r="C41" s="5"/>
      <c r="D41" s="5"/>
    </row>
    <row r="42" spans="1:4" ht="18" customHeight="1">
      <c r="A42" s="3"/>
      <c r="B42" s="3"/>
      <c r="C42" s="3"/>
      <c r="D42" s="3"/>
    </row>
    <row r="43" spans="1:4" ht="18" customHeight="1">
      <c r="A43" s="3"/>
      <c r="B43" s="3"/>
      <c r="C43" s="3"/>
      <c r="D43" s="3"/>
    </row>
    <row r="44" spans="1:4" ht="18" customHeight="1">
      <c r="A44" s="3"/>
      <c r="B44" s="3"/>
      <c r="C44" s="3"/>
      <c r="D44" s="3"/>
    </row>
    <row r="45" spans="1:4" ht="18" customHeight="1">
      <c r="A45" s="3"/>
      <c r="B45" s="3"/>
      <c r="C45" s="3"/>
      <c r="D45" s="3"/>
    </row>
    <row r="46" spans="1:4" ht="18" customHeight="1">
      <c r="A46" s="3"/>
      <c r="B46" s="3"/>
      <c r="C46" s="3"/>
      <c r="D46" s="3"/>
    </row>
    <row r="47" spans="1:4" ht="18" customHeight="1">
      <c r="A47" s="3"/>
      <c r="B47" s="3"/>
      <c r="C47" s="3"/>
      <c r="D47" s="3"/>
    </row>
    <row r="48" spans="1:4" ht="18" customHeight="1">
      <c r="A48" s="3"/>
      <c r="B48" s="3"/>
      <c r="C48" s="3"/>
      <c r="D48" s="3"/>
    </row>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7">
    <mergeCell ref="A4:D4"/>
    <mergeCell ref="A5:D5"/>
    <mergeCell ref="A8:A9"/>
    <mergeCell ref="B8:B9"/>
    <mergeCell ref="C8:D8"/>
    <mergeCell ref="A6:D6"/>
    <mergeCell ref="C7:D7"/>
  </mergeCells>
  <printOptions/>
  <pageMargins left="0.5" right="0.25" top="0.5" bottom="0.25" header="0.29" footer="0.2"/>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E44"/>
  <sheetViews>
    <sheetView zoomScalePageLayoutView="0" workbookViewId="0" topLeftCell="A13">
      <selection activeCell="C34" sqref="C34"/>
    </sheetView>
  </sheetViews>
  <sheetFormatPr defaultColWidth="8.796875" defaultRowHeight="15"/>
  <cols>
    <col min="1" max="1" width="4.59765625" style="0" customWidth="1"/>
    <col min="2" max="2" width="43.59765625" style="0" customWidth="1"/>
    <col min="3" max="3" width="14.8984375" style="0" customWidth="1"/>
    <col min="4" max="4" width="12.8984375" style="0" customWidth="1"/>
    <col min="5" max="5" width="13.09765625" style="0" customWidth="1"/>
  </cols>
  <sheetData>
    <row r="1" spans="1:5" ht="18" customHeight="1">
      <c r="A1" s="2" t="s">
        <v>34</v>
      </c>
      <c r="B1" s="3"/>
      <c r="C1" s="3"/>
      <c r="D1" s="45" t="s">
        <v>198</v>
      </c>
      <c r="E1" s="3"/>
    </row>
    <row r="2" spans="1:5" ht="18" customHeight="1">
      <c r="A2" s="4" t="s">
        <v>35</v>
      </c>
      <c r="B2" s="3"/>
      <c r="C2" s="3"/>
      <c r="D2" s="3"/>
      <c r="E2" s="3"/>
    </row>
    <row r="3" spans="1:5" ht="14.25" customHeight="1">
      <c r="A3" s="3"/>
      <c r="B3" s="3"/>
      <c r="C3" s="3"/>
      <c r="D3" s="3"/>
      <c r="E3" s="3"/>
    </row>
    <row r="4" spans="1:5" ht="21.75" customHeight="1">
      <c r="A4" s="281" t="s">
        <v>205</v>
      </c>
      <c r="B4" s="281"/>
      <c r="C4" s="281"/>
      <c r="D4" s="281"/>
      <c r="E4" s="281"/>
    </row>
    <row r="5" spans="1:5" ht="21.75" customHeight="1">
      <c r="A5" s="281" t="s">
        <v>357</v>
      </c>
      <c r="B5" s="281"/>
      <c r="C5" s="281"/>
      <c r="D5" s="281"/>
      <c r="E5" s="281"/>
    </row>
    <row r="6" spans="1:5" ht="18" customHeight="1">
      <c r="A6" s="280" t="s">
        <v>351</v>
      </c>
      <c r="B6" s="280"/>
      <c r="C6" s="280"/>
      <c r="D6" s="280"/>
      <c r="E6" s="280"/>
    </row>
    <row r="7" spans="1:5" ht="18" customHeight="1">
      <c r="A7" s="280" t="s">
        <v>206</v>
      </c>
      <c r="B7" s="280"/>
      <c r="C7" s="280"/>
      <c r="D7" s="280"/>
      <c r="E7" s="280"/>
    </row>
    <row r="8" spans="1:5" ht="15" customHeight="1">
      <c r="A8" s="5"/>
      <c r="B8" s="5"/>
      <c r="C8" s="5"/>
      <c r="D8" s="5"/>
      <c r="E8" s="5"/>
    </row>
    <row r="9" spans="1:5" ht="18" customHeight="1">
      <c r="A9" s="6"/>
      <c r="B9" s="7"/>
      <c r="C9" s="7"/>
      <c r="D9" s="286" t="s">
        <v>204</v>
      </c>
      <c r="E9" s="286"/>
    </row>
    <row r="10" spans="1:5" ht="22.5" customHeight="1">
      <c r="A10" s="282" t="s">
        <v>2</v>
      </c>
      <c r="B10" s="282" t="s">
        <v>40</v>
      </c>
      <c r="C10" s="282" t="s">
        <v>190</v>
      </c>
      <c r="D10" s="282" t="s">
        <v>194</v>
      </c>
      <c r="E10" s="282"/>
    </row>
    <row r="11" spans="1:5" ht="37.5" customHeight="1">
      <c r="A11" s="282"/>
      <c r="B11" s="282"/>
      <c r="C11" s="282"/>
      <c r="D11" s="73" t="s">
        <v>80</v>
      </c>
      <c r="E11" s="73" t="s">
        <v>81</v>
      </c>
    </row>
    <row r="12" spans="1:5" s="3" customFormat="1" ht="19.5" customHeight="1">
      <c r="A12" s="74"/>
      <c r="B12" s="74" t="s">
        <v>51</v>
      </c>
      <c r="C12" s="79">
        <f>C13+C30+C33+C34</f>
        <v>576019000</v>
      </c>
      <c r="D12" s="79">
        <f>D13+D30+D33+D34</f>
        <v>459061767</v>
      </c>
      <c r="E12" s="79">
        <f>E13+E30+E33+E34</f>
        <v>116957233</v>
      </c>
    </row>
    <row r="13" spans="1:5" s="3" customFormat="1" ht="18" customHeight="1">
      <c r="A13" s="74" t="s">
        <v>8</v>
      </c>
      <c r="B13" s="27" t="s">
        <v>82</v>
      </c>
      <c r="C13" s="31">
        <f>C14+C23+C27+C29</f>
        <v>561079000</v>
      </c>
      <c r="D13" s="31">
        <f>D14+D23+D27+D29</f>
        <v>459061767</v>
      </c>
      <c r="E13" s="31">
        <f>E14+E23+E27+E29</f>
        <v>102017233</v>
      </c>
    </row>
    <row r="14" spans="1:5" s="3" customFormat="1" ht="18" customHeight="1">
      <c r="A14" s="36" t="s">
        <v>3</v>
      </c>
      <c r="B14" s="27" t="s">
        <v>37</v>
      </c>
      <c r="C14" s="31">
        <f>C15+C22</f>
        <v>31161000</v>
      </c>
      <c r="D14" s="31">
        <f>D15+D22</f>
        <v>21733000</v>
      </c>
      <c r="E14" s="31">
        <f>E15+E22</f>
        <v>9428000</v>
      </c>
    </row>
    <row r="15" spans="1:5" s="3" customFormat="1" ht="18" customHeight="1">
      <c r="A15" s="37">
        <v>1</v>
      </c>
      <c r="B15" s="28" t="s">
        <v>83</v>
      </c>
      <c r="C15" s="32">
        <f>D15+E15</f>
        <v>31161000</v>
      </c>
      <c r="D15" s="32">
        <v>21733000</v>
      </c>
      <c r="E15" s="32">
        <v>9428000</v>
      </c>
    </row>
    <row r="16" spans="1:5" s="3" customFormat="1" ht="18" customHeight="1">
      <c r="A16" s="37"/>
      <c r="B16" s="28" t="s">
        <v>84</v>
      </c>
      <c r="C16" s="32"/>
      <c r="D16" s="31"/>
      <c r="E16" s="31"/>
    </row>
    <row r="17" spans="1:5" s="3" customFormat="1" ht="18" customHeight="1">
      <c r="A17" s="37" t="s">
        <v>44</v>
      </c>
      <c r="B17" s="75" t="s">
        <v>85</v>
      </c>
      <c r="C17" s="33">
        <f>D17+E17</f>
        <v>5115584</v>
      </c>
      <c r="D17" s="80">
        <v>5115584</v>
      </c>
      <c r="E17" s="31"/>
    </row>
    <row r="18" spans="1:5" s="3" customFormat="1" ht="18" customHeight="1">
      <c r="A18" s="37" t="s">
        <v>44</v>
      </c>
      <c r="B18" s="75" t="s">
        <v>86</v>
      </c>
      <c r="C18" s="32"/>
      <c r="D18" s="31"/>
      <c r="E18" s="31"/>
    </row>
    <row r="19" spans="1:5" s="3" customFormat="1" ht="18" customHeight="1">
      <c r="A19" s="37"/>
      <c r="B19" s="28" t="s">
        <v>87</v>
      </c>
      <c r="C19" s="32"/>
      <c r="D19" s="31"/>
      <c r="E19" s="31"/>
    </row>
    <row r="20" spans="1:5" s="3" customFormat="1" ht="18" customHeight="1">
      <c r="A20" s="37" t="s">
        <v>44</v>
      </c>
      <c r="B20" s="75" t="s">
        <v>88</v>
      </c>
      <c r="C20" s="33">
        <f>D20+E20</f>
        <v>10328000</v>
      </c>
      <c r="D20" s="33">
        <v>900000</v>
      </c>
      <c r="E20" s="33">
        <v>9428000</v>
      </c>
    </row>
    <row r="21" spans="1:5" s="3" customFormat="1" ht="18" customHeight="1">
      <c r="A21" s="37" t="s">
        <v>44</v>
      </c>
      <c r="B21" s="75" t="s">
        <v>89</v>
      </c>
      <c r="C21" s="32"/>
      <c r="D21" s="31"/>
      <c r="E21" s="31"/>
    </row>
    <row r="22" spans="1:5" s="3" customFormat="1" ht="18" customHeight="1">
      <c r="A22" s="37">
        <v>2</v>
      </c>
      <c r="B22" s="28" t="s">
        <v>90</v>
      </c>
      <c r="C22" s="32"/>
      <c r="D22" s="31"/>
      <c r="E22" s="31"/>
    </row>
    <row r="23" spans="1:5" s="3" customFormat="1" ht="18" customHeight="1">
      <c r="A23" s="36" t="s">
        <v>4</v>
      </c>
      <c r="B23" s="27" t="s">
        <v>38</v>
      </c>
      <c r="C23" s="31">
        <f>D23+E23</f>
        <v>515522000</v>
      </c>
      <c r="D23" s="81">
        <v>425322767</v>
      </c>
      <c r="E23" s="81">
        <v>90199233</v>
      </c>
    </row>
    <row r="24" spans="1:5" s="3" customFormat="1" ht="18" customHeight="1">
      <c r="A24" s="37"/>
      <c r="B24" s="28" t="s">
        <v>91</v>
      </c>
      <c r="C24" s="31"/>
      <c r="D24" s="31"/>
      <c r="E24" s="31"/>
    </row>
    <row r="25" spans="1:5" s="3" customFormat="1" ht="18" customHeight="1">
      <c r="A25" s="37">
        <v>1</v>
      </c>
      <c r="B25" s="75" t="s">
        <v>85</v>
      </c>
      <c r="C25" s="33">
        <f>D25+E25</f>
        <v>265608000</v>
      </c>
      <c r="D25" s="82">
        <v>265608000</v>
      </c>
      <c r="E25" s="31"/>
    </row>
    <row r="26" spans="1:5" s="3" customFormat="1" ht="18" customHeight="1">
      <c r="A26" s="37">
        <v>2</v>
      </c>
      <c r="B26" s="75" t="s">
        <v>86</v>
      </c>
      <c r="C26" s="31"/>
      <c r="D26" s="31"/>
      <c r="E26" s="31"/>
    </row>
    <row r="27" spans="1:5" s="3" customFormat="1" ht="18" customHeight="1">
      <c r="A27" s="36" t="s">
        <v>5</v>
      </c>
      <c r="B27" s="27" t="s">
        <v>52</v>
      </c>
      <c r="C27" s="76">
        <f>D27+E27</f>
        <v>11647000</v>
      </c>
      <c r="D27" s="81">
        <v>9257000</v>
      </c>
      <c r="E27" s="81">
        <v>2390000</v>
      </c>
    </row>
    <row r="28" spans="1:5" s="3" customFormat="1" ht="18" customHeight="1">
      <c r="A28" s="36" t="s">
        <v>6</v>
      </c>
      <c r="B28" s="27" t="s">
        <v>53</v>
      </c>
      <c r="C28" s="76"/>
      <c r="D28" s="77"/>
      <c r="E28" s="77"/>
    </row>
    <row r="29" spans="1:5" s="3" customFormat="1" ht="18" customHeight="1">
      <c r="A29" s="36" t="s">
        <v>207</v>
      </c>
      <c r="B29" s="27" t="s">
        <v>208</v>
      </c>
      <c r="C29" s="76">
        <f>D29+E29</f>
        <v>2749000</v>
      </c>
      <c r="D29" s="76">
        <v>2749000</v>
      </c>
      <c r="E29" s="77"/>
    </row>
    <row r="30" spans="1:5" s="3" customFormat="1" ht="18" customHeight="1">
      <c r="A30" s="36" t="s">
        <v>7</v>
      </c>
      <c r="B30" s="27" t="s">
        <v>92</v>
      </c>
      <c r="C30" s="32"/>
      <c r="D30" s="77"/>
      <c r="E30" s="77"/>
    </row>
    <row r="31" spans="1:5" s="3" customFormat="1" ht="18" customHeight="1">
      <c r="A31" s="36" t="s">
        <v>3</v>
      </c>
      <c r="B31" s="27" t="s">
        <v>55</v>
      </c>
      <c r="C31" s="33"/>
      <c r="D31" s="78"/>
      <c r="E31" s="78"/>
    </row>
    <row r="32" spans="1:5" s="3" customFormat="1" ht="18" customHeight="1">
      <c r="A32" s="36" t="s">
        <v>4</v>
      </c>
      <c r="B32" s="27" t="s">
        <v>56</v>
      </c>
      <c r="C32" s="33"/>
      <c r="D32" s="78"/>
      <c r="E32" s="78"/>
    </row>
    <row r="33" spans="1:5" s="3" customFormat="1" ht="18" customHeight="1">
      <c r="A33" s="36" t="s">
        <v>9</v>
      </c>
      <c r="B33" s="27" t="s">
        <v>359</v>
      </c>
      <c r="C33" s="31">
        <f>D33+E33</f>
        <v>14940000</v>
      </c>
      <c r="D33" s="78"/>
      <c r="E33" s="76">
        <v>14940000</v>
      </c>
    </row>
    <row r="34" spans="1:5" ht="21.75" customHeight="1">
      <c r="A34" s="55" t="s">
        <v>358</v>
      </c>
      <c r="B34" s="56" t="s">
        <v>93</v>
      </c>
      <c r="C34" s="211"/>
      <c r="D34" s="211"/>
      <c r="E34" s="211"/>
    </row>
    <row r="35" spans="1:5" ht="21.75" customHeight="1">
      <c r="A35" s="3"/>
      <c r="B35" s="9"/>
      <c r="C35" s="2"/>
      <c r="D35" s="2"/>
      <c r="E35" s="2"/>
    </row>
    <row r="36" spans="1:5" ht="21.75" customHeight="1">
      <c r="A36" s="5"/>
      <c r="B36" s="2"/>
      <c r="C36" s="5"/>
      <c r="D36" s="5"/>
      <c r="E36" s="5"/>
    </row>
    <row r="37" spans="1:5" ht="18" customHeight="1">
      <c r="A37" s="3"/>
      <c r="B37" s="5"/>
      <c r="C37" s="3"/>
      <c r="D37" s="3"/>
      <c r="E37" s="3"/>
    </row>
    <row r="38" spans="1:5" ht="18" customHeight="1">
      <c r="A38" s="3"/>
      <c r="B38" s="3"/>
      <c r="C38" s="3"/>
      <c r="D38" s="3"/>
      <c r="E38" s="3"/>
    </row>
    <row r="39" spans="1:5" ht="18" customHeight="1">
      <c r="A39" s="3"/>
      <c r="B39" s="3"/>
      <c r="C39" s="3"/>
      <c r="D39" s="3"/>
      <c r="E39" s="3"/>
    </row>
    <row r="40" spans="1:5" ht="18" customHeight="1">
      <c r="A40" s="3"/>
      <c r="B40" s="3"/>
      <c r="C40" s="3"/>
      <c r="D40" s="3"/>
      <c r="E40" s="3"/>
    </row>
    <row r="41" spans="1:5" ht="18" customHeight="1">
      <c r="A41" s="3"/>
      <c r="B41" s="3"/>
      <c r="C41" s="3"/>
      <c r="D41" s="3"/>
      <c r="E41" s="3"/>
    </row>
    <row r="42" spans="1:5" ht="18" customHeight="1">
      <c r="A42" s="3"/>
      <c r="B42" s="3"/>
      <c r="C42" s="3"/>
      <c r="D42" s="3"/>
      <c r="E42" s="3"/>
    </row>
    <row r="43" spans="1:5" ht="18" customHeight="1">
      <c r="A43" s="3"/>
      <c r="B43" s="3"/>
      <c r="C43" s="3"/>
      <c r="D43" s="3"/>
      <c r="E43" s="3"/>
    </row>
    <row r="44" ht="18" customHeight="1">
      <c r="B44" s="3"/>
    </row>
    <row r="45" ht="18" customHeight="1"/>
    <row r="46" ht="18" customHeight="1"/>
    <row r="47" ht="18" customHeight="1"/>
    <row r="48" ht="18" customHeight="1"/>
    <row r="49" ht="18" customHeight="1"/>
    <row r="50" ht="18" customHeight="1"/>
    <row r="51" ht="18" customHeight="1"/>
    <row r="52" ht="18" customHeight="1"/>
    <row r="53" ht="18" customHeight="1"/>
  </sheetData>
  <sheetProtection/>
  <mergeCells count="9">
    <mergeCell ref="A6:E6"/>
    <mergeCell ref="A4:E4"/>
    <mergeCell ref="A10:A11"/>
    <mergeCell ref="B10:B11"/>
    <mergeCell ref="C10:C11"/>
    <mergeCell ref="D10:E10"/>
    <mergeCell ref="A5:E5"/>
    <mergeCell ref="A7:E7"/>
    <mergeCell ref="D9:E9"/>
  </mergeCells>
  <printOptions/>
  <pageMargins left="0.5" right="0.25" top="0.7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42"/>
  <sheetViews>
    <sheetView zoomScalePageLayoutView="0" workbookViewId="0" topLeftCell="A1">
      <selection activeCell="B19" sqref="B19"/>
    </sheetView>
  </sheetViews>
  <sheetFormatPr defaultColWidth="8.796875" defaultRowHeight="15"/>
  <cols>
    <col min="1" max="1" width="6.3984375" style="0" customWidth="1"/>
    <col min="2" max="2" width="61" style="0" customWidth="1"/>
    <col min="3" max="3" width="22" style="0" customWidth="1"/>
  </cols>
  <sheetData>
    <row r="1" spans="1:3" ht="18" customHeight="1">
      <c r="A1" s="2" t="s">
        <v>34</v>
      </c>
      <c r="B1" s="3"/>
      <c r="C1" s="45" t="s">
        <v>195</v>
      </c>
    </row>
    <row r="2" spans="1:3" ht="18" customHeight="1">
      <c r="A2" s="4" t="s">
        <v>35</v>
      </c>
      <c r="B2" s="3"/>
      <c r="C2" s="3"/>
    </row>
    <row r="3" spans="1:3" ht="13.5" customHeight="1">
      <c r="A3" s="3"/>
      <c r="B3" s="3"/>
      <c r="C3" s="3"/>
    </row>
    <row r="4" spans="1:3" ht="24.75" customHeight="1">
      <c r="A4" s="281" t="s">
        <v>360</v>
      </c>
      <c r="B4" s="281"/>
      <c r="C4" s="281"/>
    </row>
    <row r="5" spans="1:3" ht="18" customHeight="1">
      <c r="A5" s="280" t="s">
        <v>351</v>
      </c>
      <c r="B5" s="280"/>
      <c r="C5" s="280"/>
    </row>
    <row r="6" spans="1:3" ht="18" customHeight="1">
      <c r="A6" s="280" t="s">
        <v>169</v>
      </c>
      <c r="B6" s="280"/>
      <c r="C6" s="280"/>
    </row>
    <row r="7" spans="1:3" ht="18" customHeight="1">
      <c r="A7" s="5"/>
      <c r="B7" s="5"/>
      <c r="C7" s="5"/>
    </row>
    <row r="8" spans="1:3" ht="18" customHeight="1">
      <c r="A8" s="6"/>
      <c r="B8" s="7"/>
      <c r="C8" s="85" t="s">
        <v>210</v>
      </c>
    </row>
    <row r="9" spans="1:3" ht="22.5" customHeight="1">
      <c r="A9" s="18" t="s">
        <v>2</v>
      </c>
      <c r="B9" s="18" t="s">
        <v>40</v>
      </c>
      <c r="C9" s="18" t="s">
        <v>41</v>
      </c>
    </row>
    <row r="10" spans="1:3" s="14" customFormat="1" ht="27.75" customHeight="1">
      <c r="A10" s="63"/>
      <c r="B10" s="63" t="s">
        <v>51</v>
      </c>
      <c r="C10" s="57">
        <f>C11+C12+C42</f>
        <v>543196390</v>
      </c>
    </row>
    <row r="11" spans="1:3" s="3" customFormat="1" ht="18" customHeight="1">
      <c r="A11" s="64" t="s">
        <v>8</v>
      </c>
      <c r="B11" s="65" t="s">
        <v>196</v>
      </c>
      <c r="C11" s="58">
        <v>84134623</v>
      </c>
    </row>
    <row r="12" spans="1:3" s="3" customFormat="1" ht="18" customHeight="1">
      <c r="A12" s="64" t="s">
        <v>7</v>
      </c>
      <c r="B12" s="65" t="s">
        <v>94</v>
      </c>
      <c r="C12" s="58">
        <f>C14+C26+C39+C40+C41</f>
        <v>459061767</v>
      </c>
    </row>
    <row r="13" spans="1:3" s="3" customFormat="1" ht="18" customHeight="1">
      <c r="A13" s="66"/>
      <c r="B13" s="67" t="s">
        <v>91</v>
      </c>
      <c r="C13" s="59"/>
    </row>
    <row r="14" spans="1:3" s="3" customFormat="1" ht="18" customHeight="1">
      <c r="A14" s="64" t="s">
        <v>3</v>
      </c>
      <c r="B14" s="65" t="s">
        <v>37</v>
      </c>
      <c r="C14" s="58">
        <f>C15+C25</f>
        <v>21733000</v>
      </c>
    </row>
    <row r="15" spans="1:3" s="3" customFormat="1" ht="18" customHeight="1">
      <c r="A15" s="66">
        <v>1</v>
      </c>
      <c r="B15" s="68" t="s">
        <v>83</v>
      </c>
      <c r="C15" s="60">
        <f>SUM(C17:C24)</f>
        <v>19833000</v>
      </c>
    </row>
    <row r="16" spans="1:3" s="3" customFormat="1" ht="18" customHeight="1">
      <c r="A16" s="66"/>
      <c r="B16" s="67" t="s">
        <v>91</v>
      </c>
      <c r="C16" s="59"/>
    </row>
    <row r="17" spans="1:3" s="3" customFormat="1" ht="18" customHeight="1">
      <c r="A17" s="66" t="s">
        <v>74</v>
      </c>
      <c r="B17" s="68" t="s">
        <v>85</v>
      </c>
      <c r="C17" s="60">
        <v>5115584</v>
      </c>
    </row>
    <row r="18" spans="1:3" ht="18" customHeight="1">
      <c r="A18" s="66" t="s">
        <v>75</v>
      </c>
      <c r="B18" s="68" t="s">
        <v>95</v>
      </c>
      <c r="C18" s="84"/>
    </row>
    <row r="19" spans="1:3" ht="18" customHeight="1">
      <c r="A19" s="66" t="s">
        <v>76</v>
      </c>
      <c r="B19" s="68" t="s">
        <v>435</v>
      </c>
      <c r="C19" s="84">
        <v>1056582</v>
      </c>
    </row>
    <row r="20" spans="1:3" ht="18" customHeight="1">
      <c r="A20" s="66" t="s">
        <v>77</v>
      </c>
      <c r="B20" s="68" t="s">
        <v>97</v>
      </c>
      <c r="C20" s="84"/>
    </row>
    <row r="21" spans="1:3" ht="18" customHeight="1">
      <c r="A21" s="66" t="s">
        <v>78</v>
      </c>
      <c r="B21" s="68" t="s">
        <v>99</v>
      </c>
      <c r="C21" s="84"/>
    </row>
    <row r="22" spans="1:3" ht="18" customHeight="1">
      <c r="A22" s="66" t="s">
        <v>79</v>
      </c>
      <c r="B22" s="68" t="s">
        <v>101</v>
      </c>
      <c r="C22" s="84">
        <v>8589130</v>
      </c>
    </row>
    <row r="23" spans="1:3" ht="21.75" customHeight="1">
      <c r="A23" s="66" t="s">
        <v>100</v>
      </c>
      <c r="B23" s="68" t="s">
        <v>197</v>
      </c>
      <c r="C23" s="84">
        <v>5071704</v>
      </c>
    </row>
    <row r="24" spans="1:3" ht="18" customHeight="1">
      <c r="A24" s="66" t="s">
        <v>102</v>
      </c>
      <c r="B24" s="68" t="s">
        <v>104</v>
      </c>
      <c r="C24" s="84"/>
    </row>
    <row r="25" spans="1:3" ht="18" customHeight="1">
      <c r="A25" s="66">
        <v>2</v>
      </c>
      <c r="B25" s="68" t="s">
        <v>90</v>
      </c>
      <c r="C25" s="60">
        <v>1900000</v>
      </c>
    </row>
    <row r="26" spans="1:3" ht="18" customHeight="1">
      <c r="A26" s="64" t="s">
        <v>4</v>
      </c>
      <c r="B26" s="65" t="s">
        <v>38</v>
      </c>
      <c r="C26" s="58">
        <f>SUM(C28:C38)</f>
        <v>425322767</v>
      </c>
    </row>
    <row r="27" spans="1:3" ht="18" customHeight="1">
      <c r="A27" s="66"/>
      <c r="B27" s="67" t="s">
        <v>91</v>
      </c>
      <c r="C27" s="58"/>
    </row>
    <row r="28" spans="1:3" ht="18" customHeight="1">
      <c r="A28" s="66">
        <v>1</v>
      </c>
      <c r="B28" s="68" t="s">
        <v>85</v>
      </c>
      <c r="C28" s="60">
        <v>265608000</v>
      </c>
    </row>
    <row r="29" spans="1:3" ht="18" customHeight="1">
      <c r="A29" s="66">
        <v>2</v>
      </c>
      <c r="B29" s="68" t="s">
        <v>86</v>
      </c>
      <c r="C29" s="60"/>
    </row>
    <row r="30" spans="1:3" ht="18" customHeight="1">
      <c r="A30" s="66">
        <v>3</v>
      </c>
      <c r="B30" s="68" t="s">
        <v>95</v>
      </c>
      <c r="C30" s="60">
        <v>46582000</v>
      </c>
    </row>
    <row r="31" spans="1:3" ht="18" customHeight="1">
      <c r="A31" s="66">
        <v>4</v>
      </c>
      <c r="B31" s="68" t="s">
        <v>96</v>
      </c>
      <c r="C31" s="60">
        <v>2830327</v>
      </c>
    </row>
    <row r="32" spans="1:3" ht="18" customHeight="1">
      <c r="A32" s="66">
        <v>5</v>
      </c>
      <c r="B32" s="68" t="s">
        <v>97</v>
      </c>
      <c r="C32" s="60">
        <v>2609084</v>
      </c>
    </row>
    <row r="33" spans="1:3" ht="18" customHeight="1">
      <c r="A33" s="66">
        <v>6</v>
      </c>
      <c r="B33" s="68" t="s">
        <v>98</v>
      </c>
      <c r="C33" s="60"/>
    </row>
    <row r="34" spans="1:3" ht="18" customHeight="1">
      <c r="A34" s="66">
        <v>7</v>
      </c>
      <c r="B34" s="68" t="s">
        <v>99</v>
      </c>
      <c r="C34" s="60">
        <v>9943315</v>
      </c>
    </row>
    <row r="35" spans="1:3" ht="18" customHeight="1">
      <c r="A35" s="66">
        <v>8</v>
      </c>
      <c r="B35" s="68" t="s">
        <v>101</v>
      </c>
      <c r="C35" s="60">
        <v>20567195</v>
      </c>
    </row>
    <row r="36" spans="1:3" ht="18.75" customHeight="1">
      <c r="A36" s="66">
        <v>9</v>
      </c>
      <c r="B36" s="68" t="s">
        <v>103</v>
      </c>
      <c r="C36" s="60">
        <v>36876621</v>
      </c>
    </row>
    <row r="37" spans="1:3" ht="18" customHeight="1">
      <c r="A37" s="66">
        <v>10</v>
      </c>
      <c r="B37" s="68" t="s">
        <v>104</v>
      </c>
      <c r="C37" s="60">
        <v>32177960</v>
      </c>
    </row>
    <row r="38" spans="1:3" ht="18" customHeight="1">
      <c r="A38" s="131">
        <v>11</v>
      </c>
      <c r="B38" s="132" t="s">
        <v>316</v>
      </c>
      <c r="C38" s="133">
        <f>6199265+1387500+541500</f>
        <v>8128265</v>
      </c>
    </row>
    <row r="39" spans="1:3" ht="19.5" customHeight="1">
      <c r="A39" s="63" t="s">
        <v>5</v>
      </c>
      <c r="B39" s="213" t="s">
        <v>105</v>
      </c>
      <c r="C39" s="214">
        <v>9257000</v>
      </c>
    </row>
    <row r="40" spans="1:3" ht="18" customHeight="1">
      <c r="A40" s="64" t="s">
        <v>6</v>
      </c>
      <c r="B40" s="65" t="s">
        <v>106</v>
      </c>
      <c r="C40" s="61"/>
    </row>
    <row r="41" spans="1:3" ht="18" customHeight="1">
      <c r="A41" s="64" t="s">
        <v>207</v>
      </c>
      <c r="B41" s="65" t="s">
        <v>209</v>
      </c>
      <c r="C41" s="83">
        <v>2749000</v>
      </c>
    </row>
    <row r="42" spans="1:3" ht="18" customHeight="1">
      <c r="A42" s="69" t="s">
        <v>9</v>
      </c>
      <c r="B42" s="70" t="s">
        <v>93</v>
      </c>
      <c r="C42" s="62"/>
    </row>
    <row r="43" ht="18" customHeight="1"/>
  </sheetData>
  <sheetProtection/>
  <mergeCells count="3">
    <mergeCell ref="A4:C4"/>
    <mergeCell ref="A5:C5"/>
    <mergeCell ref="A6:C6"/>
  </mergeCells>
  <printOptions/>
  <pageMargins left="0.5" right="0.25" top="0.75" bottom="0.75" header="0.5" footer="0.5"/>
  <pageSetup horizontalDpi="600" verticalDpi="600" orientation="portrait"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I136"/>
  <sheetViews>
    <sheetView zoomScalePageLayoutView="0" workbookViewId="0" topLeftCell="A4">
      <selection activeCell="D135" sqref="D135"/>
    </sheetView>
  </sheetViews>
  <sheetFormatPr defaultColWidth="8.796875" defaultRowHeight="15"/>
  <cols>
    <col min="1" max="1" width="4.8984375" style="0" customWidth="1"/>
    <col min="2" max="2" width="27.8984375" style="0" customWidth="1"/>
    <col min="3" max="3" width="12.19921875" style="0" customWidth="1"/>
    <col min="4" max="4" width="10.69921875" style="0" customWidth="1"/>
    <col min="5" max="5" width="12.5" style="0" customWidth="1"/>
    <col min="6" max="6" width="6.69921875" style="0" customWidth="1"/>
    <col min="7" max="7" width="6.59765625" style="0" customWidth="1"/>
    <col min="8" max="8" width="5.69921875" style="0" customWidth="1"/>
    <col min="9" max="9" width="6" style="0" customWidth="1"/>
    <col min="11" max="11" width="11.69921875" style="0" customWidth="1"/>
  </cols>
  <sheetData>
    <row r="1" spans="1:9" ht="18" customHeight="1">
      <c r="A1" s="2" t="s">
        <v>34</v>
      </c>
      <c r="B1" s="3"/>
      <c r="C1" s="3"/>
      <c r="D1" s="3"/>
      <c r="E1" s="3"/>
      <c r="F1" s="287" t="s">
        <v>212</v>
      </c>
      <c r="G1" s="287"/>
      <c r="H1" s="287"/>
      <c r="I1" s="287"/>
    </row>
    <row r="2" spans="1:9" ht="18" customHeight="1">
      <c r="A2" s="4" t="s">
        <v>35</v>
      </c>
      <c r="B2" s="3"/>
      <c r="C2" s="3"/>
      <c r="D2" s="3"/>
      <c r="E2" s="3"/>
      <c r="F2" s="3"/>
      <c r="G2" s="3"/>
      <c r="H2" s="3"/>
      <c r="I2" s="3"/>
    </row>
    <row r="3" spans="1:9" ht="10.5" customHeight="1">
      <c r="A3" s="3"/>
      <c r="B3" s="3"/>
      <c r="C3" s="3"/>
      <c r="D3" s="3"/>
      <c r="E3" s="3"/>
      <c r="F3" s="3"/>
      <c r="G3" s="3"/>
      <c r="H3" s="3"/>
      <c r="I3" s="3"/>
    </row>
    <row r="4" spans="1:9" ht="21" customHeight="1">
      <c r="A4" s="281" t="s">
        <v>372</v>
      </c>
      <c r="B4" s="281"/>
      <c r="C4" s="281"/>
      <c r="D4" s="281"/>
      <c r="E4" s="281"/>
      <c r="F4" s="281"/>
      <c r="G4" s="281"/>
      <c r="H4" s="281"/>
      <c r="I4" s="281"/>
    </row>
    <row r="5" spans="1:9" ht="20.25" customHeight="1">
      <c r="A5" s="281" t="s">
        <v>373</v>
      </c>
      <c r="B5" s="281"/>
      <c r="C5" s="281"/>
      <c r="D5" s="281"/>
      <c r="E5" s="281"/>
      <c r="F5" s="281"/>
      <c r="G5" s="281"/>
      <c r="H5" s="281"/>
      <c r="I5" s="281"/>
    </row>
    <row r="6" spans="1:9" ht="18" customHeight="1">
      <c r="A6" s="280" t="s">
        <v>351</v>
      </c>
      <c r="B6" s="280"/>
      <c r="C6" s="280"/>
      <c r="D6" s="280"/>
      <c r="E6" s="280"/>
      <c r="F6" s="280"/>
      <c r="G6" s="280"/>
      <c r="H6" s="280"/>
      <c r="I6" s="280"/>
    </row>
    <row r="7" spans="1:9" ht="18" customHeight="1">
      <c r="A7" s="280" t="s">
        <v>36</v>
      </c>
      <c r="B7" s="280"/>
      <c r="C7" s="280"/>
      <c r="D7" s="280"/>
      <c r="E7" s="280"/>
      <c r="F7" s="280"/>
      <c r="G7" s="280"/>
      <c r="H7" s="280"/>
      <c r="I7" s="280"/>
    </row>
    <row r="8" spans="1:9" ht="18" customHeight="1">
      <c r="A8" s="5"/>
      <c r="B8" s="5"/>
      <c r="C8" s="5"/>
      <c r="D8" s="5"/>
      <c r="E8" s="5"/>
      <c r="F8" s="5"/>
      <c r="G8" s="5"/>
      <c r="H8" s="5"/>
      <c r="I8" s="5"/>
    </row>
    <row r="9" spans="1:9" ht="18" customHeight="1">
      <c r="A9" s="6"/>
      <c r="B9" s="7"/>
      <c r="C9" s="7"/>
      <c r="D9" s="7"/>
      <c r="E9" s="7"/>
      <c r="F9" s="286" t="s">
        <v>204</v>
      </c>
      <c r="G9" s="286"/>
      <c r="H9" s="286"/>
      <c r="I9" s="286"/>
    </row>
    <row r="10" spans="1:9" ht="40.5" customHeight="1">
      <c r="A10" s="19" t="s">
        <v>2</v>
      </c>
      <c r="B10" s="19" t="s">
        <v>108</v>
      </c>
      <c r="C10" s="19" t="s">
        <v>107</v>
      </c>
      <c r="D10" s="19" t="s">
        <v>211</v>
      </c>
      <c r="E10" s="19" t="s">
        <v>232</v>
      </c>
      <c r="F10" s="19" t="s">
        <v>370</v>
      </c>
      <c r="G10" s="19" t="s">
        <v>369</v>
      </c>
      <c r="H10" s="19" t="s">
        <v>371</v>
      </c>
      <c r="I10" s="19" t="s">
        <v>39</v>
      </c>
    </row>
    <row r="11" spans="1:9" s="14" customFormat="1" ht="12.75" customHeight="1">
      <c r="A11" s="87" t="s">
        <v>8</v>
      </c>
      <c r="B11" s="87" t="s">
        <v>7</v>
      </c>
      <c r="C11" s="87">
        <v>1</v>
      </c>
      <c r="D11" s="87">
        <v>2</v>
      </c>
      <c r="E11" s="87">
        <v>3</v>
      </c>
      <c r="F11" s="87">
        <v>4</v>
      </c>
      <c r="G11" s="87">
        <v>5</v>
      </c>
      <c r="H11" s="87">
        <v>6</v>
      </c>
      <c r="I11" s="86">
        <v>7</v>
      </c>
    </row>
    <row r="12" spans="1:9" s="14" customFormat="1" ht="19.5" customHeight="1">
      <c r="A12" s="220"/>
      <c r="B12" s="221" t="s">
        <v>233</v>
      </c>
      <c r="C12" s="222">
        <f aca="true" t="shared" si="0" ref="C12:I12">SUM(C13:C136)</f>
        <v>360612205.81218</v>
      </c>
      <c r="D12" s="222">
        <f t="shared" si="0"/>
        <v>19833000</v>
      </c>
      <c r="E12" s="222">
        <f t="shared" si="0"/>
        <v>340779205.81218</v>
      </c>
      <c r="F12" s="222">
        <f t="shared" si="0"/>
        <v>0</v>
      </c>
      <c r="G12" s="222">
        <f t="shared" si="0"/>
        <v>0</v>
      </c>
      <c r="H12" s="222">
        <f t="shared" si="0"/>
        <v>0</v>
      </c>
      <c r="I12" s="222">
        <f t="shared" si="0"/>
        <v>0</v>
      </c>
    </row>
    <row r="13" spans="1:9" s="3" customFormat="1" ht="19.5" customHeight="1">
      <c r="A13" s="149">
        <v>1</v>
      </c>
      <c r="B13" s="150" t="s">
        <v>247</v>
      </c>
      <c r="C13" s="151">
        <f>D13+E13+F13+G13+H13+I13</f>
        <v>1224381</v>
      </c>
      <c r="D13" s="151">
        <v>9442</v>
      </c>
      <c r="E13" s="151">
        <v>1214939</v>
      </c>
      <c r="F13" s="151"/>
      <c r="G13" s="151"/>
      <c r="H13" s="151"/>
      <c r="I13" s="152"/>
    </row>
    <row r="14" spans="1:9" s="3" customFormat="1" ht="19.5" customHeight="1">
      <c r="A14" s="149">
        <v>2</v>
      </c>
      <c r="B14" s="150" t="s">
        <v>222</v>
      </c>
      <c r="C14" s="151">
        <f aca="true" t="shared" si="1" ref="C14:C77">D14+E14+F14+G14+H14+I14</f>
        <v>2835709</v>
      </c>
      <c r="D14" s="153"/>
      <c r="E14" s="153">
        <v>2835709</v>
      </c>
      <c r="F14" s="153"/>
      <c r="G14" s="153"/>
      <c r="H14" s="153"/>
      <c r="I14" s="154"/>
    </row>
    <row r="15" spans="1:9" s="3" customFormat="1" ht="19.5" customHeight="1">
      <c r="A15" s="149">
        <v>3</v>
      </c>
      <c r="B15" s="155" t="s">
        <v>109</v>
      </c>
      <c r="C15" s="151">
        <f t="shared" si="1"/>
        <v>1922668</v>
      </c>
      <c r="D15" s="151"/>
      <c r="E15" s="151">
        <v>1922668</v>
      </c>
      <c r="F15" s="151"/>
      <c r="G15" s="151"/>
      <c r="H15" s="151"/>
      <c r="I15" s="152"/>
    </row>
    <row r="16" spans="1:9" s="3" customFormat="1" ht="19.5" customHeight="1">
      <c r="A16" s="149">
        <v>4</v>
      </c>
      <c r="B16" s="155" t="s">
        <v>110</v>
      </c>
      <c r="C16" s="151">
        <f t="shared" si="1"/>
        <v>4571696</v>
      </c>
      <c r="D16" s="151"/>
      <c r="E16" s="151">
        <v>4571696</v>
      </c>
      <c r="F16" s="151"/>
      <c r="G16" s="151"/>
      <c r="H16" s="151"/>
      <c r="I16" s="152"/>
    </row>
    <row r="17" spans="1:9" s="3" customFormat="1" ht="19.5" customHeight="1">
      <c r="A17" s="149">
        <v>5</v>
      </c>
      <c r="B17" s="155" t="s">
        <v>111</v>
      </c>
      <c r="C17" s="151">
        <f t="shared" si="1"/>
        <v>2732915</v>
      </c>
      <c r="D17" s="151"/>
      <c r="E17" s="151">
        <v>2732915</v>
      </c>
      <c r="F17" s="151"/>
      <c r="G17" s="151"/>
      <c r="H17" s="151"/>
      <c r="I17" s="152"/>
    </row>
    <row r="18" spans="1:9" s="3" customFormat="1" ht="19.5" customHeight="1">
      <c r="A18" s="149">
        <v>6</v>
      </c>
      <c r="B18" s="155" t="s">
        <v>112</v>
      </c>
      <c r="C18" s="151">
        <f t="shared" si="1"/>
        <v>3346865</v>
      </c>
      <c r="D18" s="151"/>
      <c r="E18" s="151">
        <v>3346865</v>
      </c>
      <c r="F18" s="151"/>
      <c r="G18" s="151"/>
      <c r="H18" s="151"/>
      <c r="I18" s="152"/>
    </row>
    <row r="19" spans="1:9" s="3" customFormat="1" ht="19.5" customHeight="1">
      <c r="A19" s="149">
        <v>7</v>
      </c>
      <c r="B19" s="155" t="s">
        <v>113</v>
      </c>
      <c r="C19" s="151">
        <f t="shared" si="1"/>
        <v>3330035</v>
      </c>
      <c r="D19" s="151"/>
      <c r="E19" s="151">
        <v>3330035</v>
      </c>
      <c r="F19" s="151"/>
      <c r="G19" s="151"/>
      <c r="H19" s="151"/>
      <c r="I19" s="152"/>
    </row>
    <row r="20" spans="1:9" s="3" customFormat="1" ht="19.5" customHeight="1">
      <c r="A20" s="149">
        <v>8</v>
      </c>
      <c r="B20" s="155" t="s">
        <v>273</v>
      </c>
      <c r="C20" s="151">
        <f t="shared" si="1"/>
        <v>1278956</v>
      </c>
      <c r="D20" s="151"/>
      <c r="E20" s="151">
        <v>1278956</v>
      </c>
      <c r="F20" s="151"/>
      <c r="G20" s="151"/>
      <c r="H20" s="151"/>
      <c r="I20" s="152"/>
    </row>
    <row r="21" spans="1:9" s="3" customFormat="1" ht="19.5" customHeight="1">
      <c r="A21" s="149">
        <v>9</v>
      </c>
      <c r="B21" s="155" t="s">
        <v>11</v>
      </c>
      <c r="C21" s="151">
        <f t="shared" si="1"/>
        <v>1963234</v>
      </c>
      <c r="D21" s="151"/>
      <c r="E21" s="151">
        <v>1963234</v>
      </c>
      <c r="F21" s="151"/>
      <c r="G21" s="151"/>
      <c r="H21" s="151"/>
      <c r="I21" s="152"/>
    </row>
    <row r="22" spans="1:9" s="3" customFormat="1" ht="19.5" customHeight="1">
      <c r="A22" s="149">
        <v>10</v>
      </c>
      <c r="B22" s="155" t="s">
        <v>10</v>
      </c>
      <c r="C22" s="151">
        <f t="shared" si="1"/>
        <v>2238579</v>
      </c>
      <c r="D22" s="151"/>
      <c r="E22" s="151">
        <v>2238579</v>
      </c>
      <c r="F22" s="151"/>
      <c r="G22" s="151"/>
      <c r="H22" s="151"/>
      <c r="I22" s="152"/>
    </row>
    <row r="23" spans="1:9" s="3" customFormat="1" ht="19.5" customHeight="1">
      <c r="A23" s="149">
        <v>11</v>
      </c>
      <c r="B23" s="155" t="s">
        <v>12</v>
      </c>
      <c r="C23" s="151">
        <f t="shared" si="1"/>
        <v>2589836</v>
      </c>
      <c r="D23" s="151"/>
      <c r="E23" s="151">
        <v>2589836</v>
      </c>
      <c r="F23" s="151"/>
      <c r="G23" s="151"/>
      <c r="H23" s="151"/>
      <c r="I23" s="152"/>
    </row>
    <row r="24" spans="1:9" s="3" customFormat="1" ht="19.5" customHeight="1">
      <c r="A24" s="149">
        <v>12</v>
      </c>
      <c r="B24" s="155" t="s">
        <v>13</v>
      </c>
      <c r="C24" s="151">
        <f t="shared" si="1"/>
        <v>2997770</v>
      </c>
      <c r="D24" s="151"/>
      <c r="E24" s="151">
        <v>2997770</v>
      </c>
      <c r="F24" s="151"/>
      <c r="G24" s="151"/>
      <c r="H24" s="151"/>
      <c r="I24" s="152"/>
    </row>
    <row r="25" spans="1:9" s="3" customFormat="1" ht="19.5" customHeight="1">
      <c r="A25" s="149">
        <v>13</v>
      </c>
      <c r="B25" s="155" t="s">
        <v>114</v>
      </c>
      <c r="C25" s="151">
        <f t="shared" si="1"/>
        <v>2924368</v>
      </c>
      <c r="D25" s="151"/>
      <c r="E25" s="151">
        <v>2924368</v>
      </c>
      <c r="F25" s="151"/>
      <c r="G25" s="151"/>
      <c r="H25" s="151"/>
      <c r="I25" s="152"/>
    </row>
    <row r="26" spans="1:9" s="3" customFormat="1" ht="19.5" customHeight="1">
      <c r="A26" s="149">
        <v>14</v>
      </c>
      <c r="B26" s="155" t="s">
        <v>14</v>
      </c>
      <c r="C26" s="151">
        <f t="shared" si="1"/>
        <v>3049301</v>
      </c>
      <c r="D26" s="156"/>
      <c r="E26" s="156">
        <v>3049301</v>
      </c>
      <c r="F26" s="156"/>
      <c r="G26" s="156"/>
      <c r="H26" s="156"/>
      <c r="I26" s="157"/>
    </row>
    <row r="27" spans="1:9" s="3" customFormat="1" ht="19.5" customHeight="1">
      <c r="A27" s="223">
        <v>15</v>
      </c>
      <c r="B27" s="224" t="s">
        <v>115</v>
      </c>
      <c r="C27" s="156">
        <f t="shared" si="1"/>
        <v>2233179</v>
      </c>
      <c r="D27" s="156"/>
      <c r="E27" s="156">
        <v>2233179</v>
      </c>
      <c r="F27" s="156"/>
      <c r="G27" s="156"/>
      <c r="H27" s="156"/>
      <c r="I27" s="157"/>
    </row>
    <row r="28" spans="1:9" s="3" customFormat="1" ht="19.5" customHeight="1">
      <c r="A28" s="149">
        <v>16</v>
      </c>
      <c r="B28" s="155" t="s">
        <v>116</v>
      </c>
      <c r="C28" s="164">
        <f t="shared" si="1"/>
        <v>3595812</v>
      </c>
      <c r="D28" s="164"/>
      <c r="E28" s="164">
        <v>3595812</v>
      </c>
      <c r="F28" s="164"/>
      <c r="G28" s="164"/>
      <c r="H28" s="164"/>
      <c r="I28" s="165"/>
    </row>
    <row r="29" spans="1:9" s="3" customFormat="1" ht="19.5" customHeight="1">
      <c r="A29" s="149">
        <v>17</v>
      </c>
      <c r="B29" s="155" t="s">
        <v>117</v>
      </c>
      <c r="C29" s="164">
        <f t="shared" si="1"/>
        <v>3051459</v>
      </c>
      <c r="D29" s="164"/>
      <c r="E29" s="164">
        <v>3051459</v>
      </c>
      <c r="F29" s="164"/>
      <c r="G29" s="164"/>
      <c r="H29" s="164"/>
      <c r="I29" s="165"/>
    </row>
    <row r="30" spans="1:9" s="3" customFormat="1" ht="19.5" customHeight="1">
      <c r="A30" s="149">
        <v>18</v>
      </c>
      <c r="B30" s="155" t="s">
        <v>15</v>
      </c>
      <c r="C30" s="164">
        <f t="shared" si="1"/>
        <v>3665403</v>
      </c>
      <c r="D30" s="164"/>
      <c r="E30" s="164">
        <v>3665403</v>
      </c>
      <c r="F30" s="164"/>
      <c r="G30" s="164"/>
      <c r="H30" s="164"/>
      <c r="I30" s="165"/>
    </row>
    <row r="31" spans="1:9" ht="19.5" customHeight="1">
      <c r="A31" s="149">
        <v>19</v>
      </c>
      <c r="B31" s="155" t="s">
        <v>118</v>
      </c>
      <c r="C31" s="164">
        <f t="shared" si="1"/>
        <v>3094441</v>
      </c>
      <c r="D31" s="164"/>
      <c r="E31" s="164">
        <v>3094441</v>
      </c>
      <c r="F31" s="164"/>
      <c r="G31" s="164"/>
      <c r="H31" s="164"/>
      <c r="I31" s="166"/>
    </row>
    <row r="32" spans="1:9" ht="19.5" customHeight="1">
      <c r="A32" s="149">
        <v>20</v>
      </c>
      <c r="B32" s="155" t="s">
        <v>119</v>
      </c>
      <c r="C32" s="164">
        <f t="shared" si="1"/>
        <v>3886557</v>
      </c>
      <c r="D32" s="164"/>
      <c r="E32" s="164">
        <v>3886557</v>
      </c>
      <c r="F32" s="164"/>
      <c r="G32" s="164"/>
      <c r="H32" s="164"/>
      <c r="I32" s="165"/>
    </row>
    <row r="33" spans="1:9" ht="19.5" customHeight="1">
      <c r="A33" s="149">
        <v>21</v>
      </c>
      <c r="B33" s="155" t="s">
        <v>120</v>
      </c>
      <c r="C33" s="164">
        <f t="shared" si="1"/>
        <v>2858040</v>
      </c>
      <c r="D33" s="164"/>
      <c r="E33" s="164">
        <v>2858040</v>
      </c>
      <c r="F33" s="164"/>
      <c r="G33" s="164"/>
      <c r="H33" s="164"/>
      <c r="I33" s="165"/>
    </row>
    <row r="34" spans="1:9" ht="19.5" customHeight="1">
      <c r="A34" s="149">
        <v>22</v>
      </c>
      <c r="B34" s="155" t="s">
        <v>121</v>
      </c>
      <c r="C34" s="164">
        <f t="shared" si="1"/>
        <v>4209345</v>
      </c>
      <c r="D34" s="164"/>
      <c r="E34" s="164">
        <v>4209345</v>
      </c>
      <c r="F34" s="164"/>
      <c r="G34" s="164"/>
      <c r="H34" s="164"/>
      <c r="I34" s="165"/>
    </row>
    <row r="35" spans="1:9" ht="19.5" customHeight="1">
      <c r="A35" s="149">
        <v>23</v>
      </c>
      <c r="B35" s="155" t="s">
        <v>122</v>
      </c>
      <c r="C35" s="164">
        <f t="shared" si="1"/>
        <v>2848016</v>
      </c>
      <c r="D35" s="164"/>
      <c r="E35" s="164">
        <v>2848016</v>
      </c>
      <c r="F35" s="164"/>
      <c r="G35" s="164"/>
      <c r="H35" s="164"/>
      <c r="I35" s="165"/>
    </row>
    <row r="36" spans="1:9" ht="19.5" customHeight="1">
      <c r="A36" s="149">
        <v>24</v>
      </c>
      <c r="B36" s="155" t="s">
        <v>123</v>
      </c>
      <c r="C36" s="164">
        <f t="shared" si="1"/>
        <v>3161843</v>
      </c>
      <c r="D36" s="164"/>
      <c r="E36" s="164">
        <v>3161843</v>
      </c>
      <c r="F36" s="164"/>
      <c r="G36" s="164"/>
      <c r="H36" s="164"/>
      <c r="I36" s="165"/>
    </row>
    <row r="37" spans="1:9" ht="19.5" customHeight="1">
      <c r="A37" s="149">
        <v>25</v>
      </c>
      <c r="B37" s="155" t="s">
        <v>124</v>
      </c>
      <c r="C37" s="164">
        <f t="shared" si="1"/>
        <v>3041739</v>
      </c>
      <c r="D37" s="164"/>
      <c r="E37" s="164">
        <v>3041739</v>
      </c>
      <c r="F37" s="164"/>
      <c r="G37" s="164"/>
      <c r="H37" s="164"/>
      <c r="I37" s="165"/>
    </row>
    <row r="38" spans="1:9" ht="19.5" customHeight="1">
      <c r="A38" s="158">
        <v>26</v>
      </c>
      <c r="B38" s="159" t="s">
        <v>125</v>
      </c>
      <c r="C38" s="167">
        <f t="shared" si="1"/>
        <v>3596654</v>
      </c>
      <c r="D38" s="167"/>
      <c r="E38" s="167">
        <v>3596654</v>
      </c>
      <c r="F38" s="167"/>
      <c r="G38" s="167"/>
      <c r="H38" s="167"/>
      <c r="I38" s="168"/>
    </row>
    <row r="39" spans="1:9" ht="18" customHeight="1">
      <c r="A39" s="160">
        <v>27</v>
      </c>
      <c r="B39" s="161" t="s">
        <v>126</v>
      </c>
      <c r="C39" s="162">
        <f t="shared" si="1"/>
        <v>2982934</v>
      </c>
      <c r="D39" s="162"/>
      <c r="E39" s="162">
        <v>2982934</v>
      </c>
      <c r="F39" s="162"/>
      <c r="G39" s="162"/>
      <c r="H39" s="162"/>
      <c r="I39" s="163"/>
    </row>
    <row r="40" spans="1:9" ht="18" customHeight="1">
      <c r="A40" s="149">
        <v>28</v>
      </c>
      <c r="B40" s="155" t="s">
        <v>127</v>
      </c>
      <c r="C40" s="164">
        <f t="shared" si="1"/>
        <v>2475818</v>
      </c>
      <c r="D40" s="164"/>
      <c r="E40" s="164">
        <v>2475818</v>
      </c>
      <c r="F40" s="164"/>
      <c r="G40" s="164"/>
      <c r="H40" s="164"/>
      <c r="I40" s="165"/>
    </row>
    <row r="41" spans="1:9" ht="18" customHeight="1">
      <c r="A41" s="149">
        <v>29</v>
      </c>
      <c r="B41" s="155" t="s">
        <v>128</v>
      </c>
      <c r="C41" s="164">
        <f t="shared" si="1"/>
        <v>3000579</v>
      </c>
      <c r="D41" s="164"/>
      <c r="E41" s="164">
        <v>3000579</v>
      </c>
      <c r="F41" s="164"/>
      <c r="G41" s="164"/>
      <c r="H41" s="164"/>
      <c r="I41" s="165"/>
    </row>
    <row r="42" spans="1:9" ht="18" customHeight="1">
      <c r="A42" s="149">
        <v>30</v>
      </c>
      <c r="B42" s="155" t="s">
        <v>129</v>
      </c>
      <c r="C42" s="164">
        <f t="shared" si="1"/>
        <v>3439923</v>
      </c>
      <c r="D42" s="164"/>
      <c r="E42" s="164">
        <v>3439923</v>
      </c>
      <c r="F42" s="164"/>
      <c r="G42" s="164"/>
      <c r="H42" s="164"/>
      <c r="I42" s="165"/>
    </row>
    <row r="43" spans="1:9" ht="18" customHeight="1">
      <c r="A43" s="149">
        <v>31</v>
      </c>
      <c r="B43" s="155" t="s">
        <v>130</v>
      </c>
      <c r="C43" s="164">
        <f t="shared" si="1"/>
        <v>2759415</v>
      </c>
      <c r="D43" s="164"/>
      <c r="E43" s="164">
        <v>2759415</v>
      </c>
      <c r="F43" s="164"/>
      <c r="G43" s="164"/>
      <c r="H43" s="164"/>
      <c r="I43" s="165"/>
    </row>
    <row r="44" spans="1:9" ht="18" customHeight="1">
      <c r="A44" s="149">
        <v>32</v>
      </c>
      <c r="B44" s="155" t="s">
        <v>131</v>
      </c>
      <c r="C44" s="164">
        <f t="shared" si="1"/>
        <v>1620453</v>
      </c>
      <c r="D44" s="164"/>
      <c r="E44" s="164">
        <v>1620453</v>
      </c>
      <c r="F44" s="164"/>
      <c r="G44" s="164"/>
      <c r="H44" s="164"/>
      <c r="I44" s="165"/>
    </row>
    <row r="45" spans="1:9" ht="18" customHeight="1">
      <c r="A45" s="149">
        <v>33</v>
      </c>
      <c r="B45" s="155" t="s">
        <v>132</v>
      </c>
      <c r="C45" s="164">
        <f t="shared" si="1"/>
        <v>4050088</v>
      </c>
      <c r="D45" s="164"/>
      <c r="E45" s="164">
        <v>4050088</v>
      </c>
      <c r="F45" s="164"/>
      <c r="G45" s="164"/>
      <c r="H45" s="164"/>
      <c r="I45" s="165"/>
    </row>
    <row r="46" spans="1:9" ht="18" customHeight="1">
      <c r="A46" s="149">
        <v>34</v>
      </c>
      <c r="B46" s="155" t="s">
        <v>133</v>
      </c>
      <c r="C46" s="164">
        <f t="shared" si="1"/>
        <v>2440904</v>
      </c>
      <c r="D46" s="164"/>
      <c r="E46" s="164">
        <v>2440904</v>
      </c>
      <c r="F46" s="164"/>
      <c r="G46" s="164"/>
      <c r="H46" s="164"/>
      <c r="I46" s="165"/>
    </row>
    <row r="47" spans="1:9" ht="18" customHeight="1">
      <c r="A47" s="149">
        <v>35</v>
      </c>
      <c r="B47" s="155" t="s">
        <v>134</v>
      </c>
      <c r="C47" s="164">
        <f t="shared" si="1"/>
        <v>3109126</v>
      </c>
      <c r="D47" s="164"/>
      <c r="E47" s="164">
        <v>3109126</v>
      </c>
      <c r="F47" s="164"/>
      <c r="G47" s="164"/>
      <c r="H47" s="164"/>
      <c r="I47" s="165"/>
    </row>
    <row r="48" spans="1:9" ht="18" customHeight="1">
      <c r="A48" s="149">
        <v>36</v>
      </c>
      <c r="B48" s="155" t="s">
        <v>361</v>
      </c>
      <c r="C48" s="164">
        <f t="shared" si="1"/>
        <v>2457637</v>
      </c>
      <c r="D48" s="164"/>
      <c r="E48" s="164">
        <v>2457637</v>
      </c>
      <c r="F48" s="164"/>
      <c r="G48" s="164"/>
      <c r="H48" s="164"/>
      <c r="I48" s="165"/>
    </row>
    <row r="49" spans="1:9" ht="18" customHeight="1">
      <c r="A49" s="149">
        <v>37</v>
      </c>
      <c r="B49" s="155" t="s">
        <v>362</v>
      </c>
      <c r="C49" s="164">
        <f t="shared" si="1"/>
        <v>2016468</v>
      </c>
      <c r="D49" s="164"/>
      <c r="E49" s="164">
        <v>2016468</v>
      </c>
      <c r="F49" s="164"/>
      <c r="G49" s="164"/>
      <c r="H49" s="164"/>
      <c r="I49" s="165"/>
    </row>
    <row r="50" spans="1:9" ht="18" customHeight="1">
      <c r="A50" s="149">
        <v>38</v>
      </c>
      <c r="B50" s="155" t="s">
        <v>274</v>
      </c>
      <c r="C50" s="164">
        <f t="shared" si="1"/>
        <v>4920291</v>
      </c>
      <c r="D50" s="164"/>
      <c r="E50" s="164">
        <v>4920291</v>
      </c>
      <c r="F50" s="164"/>
      <c r="G50" s="164"/>
      <c r="H50" s="164"/>
      <c r="I50" s="165"/>
    </row>
    <row r="51" spans="1:9" ht="18" customHeight="1">
      <c r="A51" s="149">
        <v>39</v>
      </c>
      <c r="B51" s="155" t="s">
        <v>135</v>
      </c>
      <c r="C51" s="164">
        <f t="shared" si="1"/>
        <v>3131998</v>
      </c>
      <c r="D51" s="164"/>
      <c r="E51" s="164">
        <v>3131998</v>
      </c>
      <c r="F51" s="164"/>
      <c r="G51" s="164"/>
      <c r="H51" s="164"/>
      <c r="I51" s="165"/>
    </row>
    <row r="52" spans="1:9" ht="18" customHeight="1">
      <c r="A52" s="149">
        <v>40</v>
      </c>
      <c r="B52" s="155" t="s">
        <v>136</v>
      </c>
      <c r="C52" s="164">
        <f t="shared" si="1"/>
        <v>3374982</v>
      </c>
      <c r="D52" s="164"/>
      <c r="E52" s="164">
        <v>3374982</v>
      </c>
      <c r="F52" s="164"/>
      <c r="G52" s="164"/>
      <c r="H52" s="164"/>
      <c r="I52" s="165"/>
    </row>
    <row r="53" spans="1:9" ht="18" customHeight="1">
      <c r="A53" s="149">
        <v>41</v>
      </c>
      <c r="B53" s="155" t="s">
        <v>137</v>
      </c>
      <c r="C53" s="164">
        <f t="shared" si="1"/>
        <v>4866857</v>
      </c>
      <c r="D53" s="164"/>
      <c r="E53" s="164">
        <v>4866857</v>
      </c>
      <c r="F53" s="164"/>
      <c r="G53" s="164"/>
      <c r="H53" s="164"/>
      <c r="I53" s="165"/>
    </row>
    <row r="54" spans="1:9" ht="18" customHeight="1">
      <c r="A54" s="149">
        <v>42</v>
      </c>
      <c r="B54" s="155" t="s">
        <v>138</v>
      </c>
      <c r="C54" s="164">
        <f t="shared" si="1"/>
        <v>5036080</v>
      </c>
      <c r="D54" s="164"/>
      <c r="E54" s="164">
        <v>5036080</v>
      </c>
      <c r="F54" s="164"/>
      <c r="G54" s="164"/>
      <c r="H54" s="164"/>
      <c r="I54" s="165"/>
    </row>
    <row r="55" spans="1:9" ht="18" customHeight="1">
      <c r="A55" s="149">
        <v>43</v>
      </c>
      <c r="B55" s="155" t="s">
        <v>139</v>
      </c>
      <c r="C55" s="164">
        <f t="shared" si="1"/>
        <v>4418083</v>
      </c>
      <c r="D55" s="164"/>
      <c r="E55" s="164">
        <v>4418083</v>
      </c>
      <c r="F55" s="164"/>
      <c r="G55" s="164"/>
      <c r="H55" s="164"/>
      <c r="I55" s="165"/>
    </row>
    <row r="56" spans="1:9" ht="18" customHeight="1">
      <c r="A56" s="149">
        <v>44</v>
      </c>
      <c r="B56" s="155" t="s">
        <v>140</v>
      </c>
      <c r="C56" s="164">
        <f t="shared" si="1"/>
        <v>2660591</v>
      </c>
      <c r="D56" s="164"/>
      <c r="E56" s="164">
        <v>2660591</v>
      </c>
      <c r="F56" s="164"/>
      <c r="G56" s="164"/>
      <c r="H56" s="164"/>
      <c r="I56" s="165"/>
    </row>
    <row r="57" spans="1:9" ht="18" customHeight="1">
      <c r="A57" s="149">
        <v>45</v>
      </c>
      <c r="B57" s="170" t="s">
        <v>141</v>
      </c>
      <c r="C57" s="164">
        <f t="shared" si="1"/>
        <v>3910566</v>
      </c>
      <c r="D57" s="164"/>
      <c r="E57" s="164">
        <v>3910566</v>
      </c>
      <c r="F57" s="164"/>
      <c r="G57" s="164"/>
      <c r="H57" s="164"/>
      <c r="I57" s="165"/>
    </row>
    <row r="58" spans="1:9" ht="18" customHeight="1">
      <c r="A58" s="149">
        <v>46</v>
      </c>
      <c r="B58" s="170" t="s">
        <v>142</v>
      </c>
      <c r="C58" s="164">
        <f t="shared" si="1"/>
        <v>3915615</v>
      </c>
      <c r="D58" s="164"/>
      <c r="E58" s="164">
        <v>3915615</v>
      </c>
      <c r="F58" s="164"/>
      <c r="G58" s="164"/>
      <c r="H58" s="164"/>
      <c r="I58" s="165"/>
    </row>
    <row r="59" spans="1:9" ht="18" customHeight="1">
      <c r="A59" s="149">
        <v>47</v>
      </c>
      <c r="B59" s="170" t="s">
        <v>143</v>
      </c>
      <c r="C59" s="164">
        <f t="shared" si="1"/>
        <v>3645105</v>
      </c>
      <c r="D59" s="164"/>
      <c r="E59" s="164">
        <v>3645105</v>
      </c>
      <c r="F59" s="164"/>
      <c r="G59" s="164"/>
      <c r="H59" s="164"/>
      <c r="I59" s="165"/>
    </row>
    <row r="60" spans="1:9" ht="18" customHeight="1">
      <c r="A60" s="149">
        <v>48</v>
      </c>
      <c r="B60" s="170" t="s">
        <v>144</v>
      </c>
      <c r="C60" s="164">
        <f t="shared" si="1"/>
        <v>4742055.4752</v>
      </c>
      <c r="D60" s="164"/>
      <c r="E60" s="164">
        <v>4742055.4752</v>
      </c>
      <c r="F60" s="164"/>
      <c r="G60" s="164"/>
      <c r="H60" s="164"/>
      <c r="I60" s="165"/>
    </row>
    <row r="61" spans="1:9" ht="18" customHeight="1">
      <c r="A61" s="149">
        <v>49</v>
      </c>
      <c r="B61" s="170" t="s">
        <v>145</v>
      </c>
      <c r="C61" s="164">
        <f t="shared" si="1"/>
        <v>3766467</v>
      </c>
      <c r="D61" s="164"/>
      <c r="E61" s="164">
        <v>3766467</v>
      </c>
      <c r="F61" s="164"/>
      <c r="G61" s="164"/>
      <c r="H61" s="164"/>
      <c r="I61" s="165"/>
    </row>
    <row r="62" spans="1:9" ht="18" customHeight="1">
      <c r="A62" s="149">
        <v>50</v>
      </c>
      <c r="B62" s="170" t="s">
        <v>146</v>
      </c>
      <c r="C62" s="164">
        <f t="shared" si="1"/>
        <v>4391854</v>
      </c>
      <c r="D62" s="164"/>
      <c r="E62" s="164">
        <v>4391854</v>
      </c>
      <c r="F62" s="164"/>
      <c r="G62" s="164"/>
      <c r="H62" s="164"/>
      <c r="I62" s="165"/>
    </row>
    <row r="63" spans="1:9" ht="18" customHeight="1">
      <c r="A63" s="149">
        <v>51</v>
      </c>
      <c r="B63" s="170" t="s">
        <v>147</v>
      </c>
      <c r="C63" s="164">
        <f t="shared" si="1"/>
        <v>4442907</v>
      </c>
      <c r="D63" s="164"/>
      <c r="E63" s="164">
        <v>4442907</v>
      </c>
      <c r="F63" s="164"/>
      <c r="G63" s="164"/>
      <c r="H63" s="164"/>
      <c r="I63" s="165"/>
    </row>
    <row r="64" spans="1:9" ht="18" customHeight="1">
      <c r="A64" s="149">
        <v>52</v>
      </c>
      <c r="B64" s="170" t="s">
        <v>148</v>
      </c>
      <c r="C64" s="164">
        <f t="shared" si="1"/>
        <v>3249267</v>
      </c>
      <c r="D64" s="164"/>
      <c r="E64" s="164">
        <v>3249267</v>
      </c>
      <c r="F64" s="164"/>
      <c r="G64" s="164"/>
      <c r="H64" s="164"/>
      <c r="I64" s="165"/>
    </row>
    <row r="65" spans="1:9" ht="18" customHeight="1">
      <c r="A65" s="149">
        <v>53</v>
      </c>
      <c r="B65" s="170" t="s">
        <v>149</v>
      </c>
      <c r="C65" s="164">
        <f t="shared" si="1"/>
        <v>1920920</v>
      </c>
      <c r="D65" s="164"/>
      <c r="E65" s="164">
        <v>1920920</v>
      </c>
      <c r="F65" s="164"/>
      <c r="G65" s="164"/>
      <c r="H65" s="164"/>
      <c r="I65" s="165"/>
    </row>
    <row r="66" spans="1:9" ht="18" customHeight="1">
      <c r="A66" s="149">
        <v>54</v>
      </c>
      <c r="B66" s="170" t="s">
        <v>150</v>
      </c>
      <c r="C66" s="164">
        <f t="shared" si="1"/>
        <v>3789650</v>
      </c>
      <c r="D66" s="164"/>
      <c r="E66" s="164">
        <v>3789650</v>
      </c>
      <c r="F66" s="164"/>
      <c r="G66" s="164"/>
      <c r="H66" s="164"/>
      <c r="I66" s="165"/>
    </row>
    <row r="67" spans="1:9" ht="18" customHeight="1">
      <c r="A67" s="149">
        <v>55</v>
      </c>
      <c r="B67" s="170" t="s">
        <v>151</v>
      </c>
      <c r="C67" s="164">
        <f t="shared" si="1"/>
        <v>3008638</v>
      </c>
      <c r="D67" s="164"/>
      <c r="E67" s="164">
        <v>3008638</v>
      </c>
      <c r="F67" s="164"/>
      <c r="G67" s="164"/>
      <c r="H67" s="164"/>
      <c r="I67" s="165"/>
    </row>
    <row r="68" spans="1:9" ht="18" customHeight="1">
      <c r="A68" s="149">
        <v>56</v>
      </c>
      <c r="B68" s="170" t="s">
        <v>152</v>
      </c>
      <c r="C68" s="164">
        <f t="shared" si="1"/>
        <v>2317428</v>
      </c>
      <c r="D68" s="164"/>
      <c r="E68" s="164">
        <v>2317428</v>
      </c>
      <c r="F68" s="164"/>
      <c r="G68" s="164"/>
      <c r="H68" s="164"/>
      <c r="I68" s="165"/>
    </row>
    <row r="69" spans="1:9" ht="18" customHeight="1">
      <c r="A69" s="149">
        <v>57</v>
      </c>
      <c r="B69" s="170" t="s">
        <v>153</v>
      </c>
      <c r="C69" s="164">
        <f t="shared" si="1"/>
        <v>3717017</v>
      </c>
      <c r="D69" s="164"/>
      <c r="E69" s="164">
        <v>3717017</v>
      </c>
      <c r="F69" s="164"/>
      <c r="G69" s="164"/>
      <c r="H69" s="164"/>
      <c r="I69" s="165"/>
    </row>
    <row r="70" spans="1:9" ht="18" customHeight="1">
      <c r="A70" s="149">
        <v>58</v>
      </c>
      <c r="B70" s="170" t="s">
        <v>154</v>
      </c>
      <c r="C70" s="164">
        <f t="shared" si="1"/>
        <v>2557108</v>
      </c>
      <c r="D70" s="164"/>
      <c r="E70" s="164">
        <v>2557108</v>
      </c>
      <c r="F70" s="164"/>
      <c r="G70" s="164"/>
      <c r="H70" s="164"/>
      <c r="I70" s="165"/>
    </row>
    <row r="71" spans="1:9" ht="18" customHeight="1">
      <c r="A71" s="149">
        <v>59</v>
      </c>
      <c r="B71" s="170" t="s">
        <v>155</v>
      </c>
      <c r="C71" s="164">
        <f t="shared" si="1"/>
        <v>3296711.3369799997</v>
      </c>
      <c r="D71" s="164"/>
      <c r="E71" s="164">
        <v>3296711.3369799997</v>
      </c>
      <c r="F71" s="164"/>
      <c r="G71" s="164"/>
      <c r="H71" s="164"/>
      <c r="I71" s="165"/>
    </row>
    <row r="72" spans="1:9" ht="18" customHeight="1">
      <c r="A72" s="149">
        <v>60</v>
      </c>
      <c r="B72" s="170" t="s">
        <v>363</v>
      </c>
      <c r="C72" s="164">
        <f t="shared" si="1"/>
        <v>4395729</v>
      </c>
      <c r="D72" s="164"/>
      <c r="E72" s="164">
        <v>4395729</v>
      </c>
      <c r="F72" s="164"/>
      <c r="G72" s="164"/>
      <c r="H72" s="164"/>
      <c r="I72" s="165"/>
    </row>
    <row r="73" spans="1:9" ht="18" customHeight="1">
      <c r="A73" s="149">
        <v>61</v>
      </c>
      <c r="B73" s="170" t="s">
        <v>156</v>
      </c>
      <c r="C73" s="164">
        <f t="shared" si="1"/>
        <v>3761562</v>
      </c>
      <c r="D73" s="164"/>
      <c r="E73" s="164">
        <v>3761562</v>
      </c>
      <c r="F73" s="164"/>
      <c r="G73" s="164"/>
      <c r="H73" s="164"/>
      <c r="I73" s="165"/>
    </row>
    <row r="74" spans="1:9" ht="18" customHeight="1">
      <c r="A74" s="149">
        <v>62</v>
      </c>
      <c r="B74" s="170" t="s">
        <v>157</v>
      </c>
      <c r="C74" s="164">
        <f t="shared" si="1"/>
        <v>3022778</v>
      </c>
      <c r="D74" s="164"/>
      <c r="E74" s="164">
        <v>3022778</v>
      </c>
      <c r="F74" s="164"/>
      <c r="G74" s="164"/>
      <c r="H74" s="164"/>
      <c r="I74" s="165"/>
    </row>
    <row r="75" spans="1:9" ht="18" customHeight="1">
      <c r="A75" s="149">
        <v>63</v>
      </c>
      <c r="B75" s="170" t="s">
        <v>158</v>
      </c>
      <c r="C75" s="164">
        <f t="shared" si="1"/>
        <v>4595805</v>
      </c>
      <c r="D75" s="164"/>
      <c r="E75" s="164">
        <v>4595805</v>
      </c>
      <c r="F75" s="164"/>
      <c r="G75" s="164"/>
      <c r="H75" s="164"/>
      <c r="I75" s="165"/>
    </row>
    <row r="76" spans="1:9" ht="18" customHeight="1">
      <c r="A76" s="149">
        <v>64</v>
      </c>
      <c r="B76" s="170" t="s">
        <v>159</v>
      </c>
      <c r="C76" s="164">
        <f t="shared" si="1"/>
        <v>2458089</v>
      </c>
      <c r="D76" s="164"/>
      <c r="E76" s="164">
        <v>2458089</v>
      </c>
      <c r="F76" s="164"/>
      <c r="G76" s="164"/>
      <c r="H76" s="164"/>
      <c r="I76" s="165"/>
    </row>
    <row r="77" spans="1:9" ht="18" customHeight="1">
      <c r="A77" s="149">
        <v>65</v>
      </c>
      <c r="B77" s="170" t="s">
        <v>160</v>
      </c>
      <c r="C77" s="164">
        <f t="shared" si="1"/>
        <v>3444697</v>
      </c>
      <c r="D77" s="164"/>
      <c r="E77" s="164">
        <v>3444697</v>
      </c>
      <c r="F77" s="164"/>
      <c r="G77" s="164"/>
      <c r="H77" s="164"/>
      <c r="I77" s="165"/>
    </row>
    <row r="78" spans="1:9" ht="18" customHeight="1">
      <c r="A78" s="149">
        <v>66</v>
      </c>
      <c r="B78" s="170" t="s">
        <v>161</v>
      </c>
      <c r="C78" s="164">
        <f aca="true" t="shared" si="2" ref="C78:C136">D78+E78+F78+G78+H78+I78</f>
        <v>4710026</v>
      </c>
      <c r="D78" s="164"/>
      <c r="E78" s="164">
        <v>4710026</v>
      </c>
      <c r="F78" s="164"/>
      <c r="G78" s="164"/>
      <c r="H78" s="164"/>
      <c r="I78" s="165"/>
    </row>
    <row r="79" spans="1:9" ht="18" customHeight="1">
      <c r="A79" s="149">
        <v>67</v>
      </c>
      <c r="B79" s="170" t="s">
        <v>162</v>
      </c>
      <c r="C79" s="164">
        <f t="shared" si="2"/>
        <v>2115267</v>
      </c>
      <c r="D79" s="164"/>
      <c r="E79" s="164">
        <v>2115267</v>
      </c>
      <c r="F79" s="164"/>
      <c r="G79" s="164"/>
      <c r="H79" s="164"/>
      <c r="I79" s="165"/>
    </row>
    <row r="80" spans="1:9" ht="18" customHeight="1">
      <c r="A80" s="158">
        <v>68</v>
      </c>
      <c r="B80" s="225" t="s">
        <v>163</v>
      </c>
      <c r="C80" s="167">
        <f t="shared" si="2"/>
        <v>3057742</v>
      </c>
      <c r="D80" s="167"/>
      <c r="E80" s="167">
        <v>3057742</v>
      </c>
      <c r="F80" s="167"/>
      <c r="G80" s="167"/>
      <c r="H80" s="167"/>
      <c r="I80" s="168"/>
    </row>
    <row r="81" spans="1:9" ht="18" customHeight="1">
      <c r="A81" s="160">
        <v>69</v>
      </c>
      <c r="B81" s="169" t="s">
        <v>164</v>
      </c>
      <c r="C81" s="162">
        <f t="shared" si="2"/>
        <v>3388734</v>
      </c>
      <c r="D81" s="162"/>
      <c r="E81" s="162">
        <v>3388734</v>
      </c>
      <c r="F81" s="162"/>
      <c r="G81" s="162"/>
      <c r="H81" s="162"/>
      <c r="I81" s="163"/>
    </row>
    <row r="82" spans="1:9" ht="18" customHeight="1">
      <c r="A82" s="149">
        <v>70</v>
      </c>
      <c r="B82" s="170" t="s">
        <v>165</v>
      </c>
      <c r="C82" s="164">
        <f t="shared" si="2"/>
        <v>4255420</v>
      </c>
      <c r="D82" s="164"/>
      <c r="E82" s="164">
        <v>4255420</v>
      </c>
      <c r="F82" s="164"/>
      <c r="G82" s="164"/>
      <c r="H82" s="164"/>
      <c r="I82" s="165"/>
    </row>
    <row r="83" spans="1:9" ht="18" customHeight="1">
      <c r="A83" s="149">
        <v>71</v>
      </c>
      <c r="B83" s="171" t="s">
        <v>223</v>
      </c>
      <c r="C83" s="164">
        <f t="shared" si="2"/>
        <v>5902665</v>
      </c>
      <c r="D83" s="164"/>
      <c r="E83" s="164">
        <v>5902665</v>
      </c>
      <c r="F83" s="164"/>
      <c r="G83" s="164"/>
      <c r="H83" s="164"/>
      <c r="I83" s="165"/>
    </row>
    <row r="84" spans="1:9" ht="18" customHeight="1">
      <c r="A84" s="149">
        <v>72</v>
      </c>
      <c r="B84" s="170" t="s">
        <v>166</v>
      </c>
      <c r="C84" s="164">
        <f t="shared" si="2"/>
        <v>3757270</v>
      </c>
      <c r="D84" s="164"/>
      <c r="E84" s="164">
        <v>3757270</v>
      </c>
      <c r="F84" s="164"/>
      <c r="G84" s="164"/>
      <c r="H84" s="164"/>
      <c r="I84" s="165"/>
    </row>
    <row r="85" spans="1:9" ht="18" customHeight="1">
      <c r="A85" s="149">
        <v>73</v>
      </c>
      <c r="B85" s="172" t="s">
        <v>168</v>
      </c>
      <c r="C85" s="164">
        <f t="shared" si="2"/>
        <v>1387500</v>
      </c>
      <c r="D85" s="164"/>
      <c r="E85" s="164">
        <v>1387500</v>
      </c>
      <c r="F85" s="164"/>
      <c r="G85" s="164"/>
      <c r="H85" s="164"/>
      <c r="I85" s="165"/>
    </row>
    <row r="86" spans="1:9" ht="18" customHeight="1">
      <c r="A86" s="149">
        <v>74</v>
      </c>
      <c r="B86" s="172" t="s">
        <v>0</v>
      </c>
      <c r="C86" s="164">
        <f t="shared" si="2"/>
        <v>541500</v>
      </c>
      <c r="D86" s="164"/>
      <c r="E86" s="164">
        <v>541500</v>
      </c>
      <c r="F86" s="164"/>
      <c r="G86" s="164"/>
      <c r="H86" s="164"/>
      <c r="I86" s="165"/>
    </row>
    <row r="87" spans="1:9" ht="18" customHeight="1">
      <c r="A87" s="149">
        <v>75</v>
      </c>
      <c r="B87" s="173" t="s">
        <v>224</v>
      </c>
      <c r="C87" s="164">
        <f t="shared" si="2"/>
        <v>3530327</v>
      </c>
      <c r="D87" s="164"/>
      <c r="E87" s="164">
        <v>3530327</v>
      </c>
      <c r="F87" s="164"/>
      <c r="G87" s="164"/>
      <c r="H87" s="164"/>
      <c r="I87" s="165"/>
    </row>
    <row r="88" spans="1:9" ht="18" customHeight="1">
      <c r="A88" s="149">
        <v>76</v>
      </c>
      <c r="B88" s="172" t="s">
        <v>225</v>
      </c>
      <c r="C88" s="164">
        <f t="shared" si="2"/>
        <v>2609084</v>
      </c>
      <c r="D88" s="164"/>
      <c r="E88" s="164">
        <v>2609084</v>
      </c>
      <c r="F88" s="164"/>
      <c r="G88" s="164"/>
      <c r="H88" s="164"/>
      <c r="I88" s="165"/>
    </row>
    <row r="89" spans="1:9" ht="18" customHeight="1">
      <c r="A89" s="149">
        <v>77</v>
      </c>
      <c r="B89" s="174" t="s">
        <v>226</v>
      </c>
      <c r="C89" s="164">
        <f t="shared" si="2"/>
        <v>4632384</v>
      </c>
      <c r="D89" s="164"/>
      <c r="E89" s="164">
        <v>4632384</v>
      </c>
      <c r="F89" s="164"/>
      <c r="G89" s="164"/>
      <c r="H89" s="164"/>
      <c r="I89" s="165"/>
    </row>
    <row r="90" spans="1:9" ht="18" customHeight="1">
      <c r="A90" s="149">
        <v>78</v>
      </c>
      <c r="B90" s="175" t="s">
        <v>227</v>
      </c>
      <c r="C90" s="164">
        <f t="shared" si="2"/>
        <v>4780163</v>
      </c>
      <c r="D90" s="164"/>
      <c r="E90" s="164">
        <v>4780163</v>
      </c>
      <c r="F90" s="164"/>
      <c r="G90" s="164"/>
      <c r="H90" s="164"/>
      <c r="I90" s="165"/>
    </row>
    <row r="91" spans="1:9" ht="18" customHeight="1">
      <c r="A91" s="149">
        <v>79</v>
      </c>
      <c r="B91" s="175" t="s">
        <v>364</v>
      </c>
      <c r="C91" s="164">
        <f t="shared" si="2"/>
        <v>1096287</v>
      </c>
      <c r="D91" s="164"/>
      <c r="E91" s="164">
        <v>1096287</v>
      </c>
      <c r="F91" s="164"/>
      <c r="G91" s="164"/>
      <c r="H91" s="164"/>
      <c r="I91" s="165"/>
    </row>
    <row r="92" spans="1:9" ht="18" customHeight="1">
      <c r="A92" s="149">
        <v>80</v>
      </c>
      <c r="B92" s="175" t="s">
        <v>365</v>
      </c>
      <c r="C92" s="164">
        <f t="shared" si="2"/>
        <v>1648440</v>
      </c>
      <c r="D92" s="164">
        <v>438221</v>
      </c>
      <c r="E92" s="164">
        <v>1210219</v>
      </c>
      <c r="F92" s="164"/>
      <c r="G92" s="164"/>
      <c r="H92" s="164"/>
      <c r="I92" s="165"/>
    </row>
    <row r="93" spans="1:9" ht="18" customHeight="1">
      <c r="A93" s="149">
        <v>81</v>
      </c>
      <c r="B93" s="176" t="s">
        <v>279</v>
      </c>
      <c r="C93" s="164">
        <f t="shared" si="2"/>
        <v>11405490</v>
      </c>
      <c r="D93" s="164"/>
      <c r="E93" s="164">
        <v>11405490</v>
      </c>
      <c r="F93" s="164"/>
      <c r="G93" s="164"/>
      <c r="H93" s="164"/>
      <c r="I93" s="165"/>
    </row>
    <row r="94" spans="1:9" ht="18" customHeight="1">
      <c r="A94" s="149">
        <v>82</v>
      </c>
      <c r="B94" s="150" t="s">
        <v>213</v>
      </c>
      <c r="C94" s="164">
        <f t="shared" si="2"/>
        <v>2380869</v>
      </c>
      <c r="D94" s="164"/>
      <c r="E94" s="164">
        <v>2380869</v>
      </c>
      <c r="F94" s="164"/>
      <c r="G94" s="164"/>
      <c r="H94" s="164"/>
      <c r="I94" s="165"/>
    </row>
    <row r="95" spans="1:9" ht="18" customHeight="1">
      <c r="A95" s="149">
        <v>83</v>
      </c>
      <c r="B95" s="150" t="s">
        <v>295</v>
      </c>
      <c r="C95" s="164">
        <f t="shared" si="2"/>
        <v>5259341</v>
      </c>
      <c r="D95" s="164"/>
      <c r="E95" s="164">
        <v>5259341</v>
      </c>
      <c r="F95" s="164"/>
      <c r="G95" s="164"/>
      <c r="H95" s="164"/>
      <c r="I95" s="165"/>
    </row>
    <row r="96" spans="1:9" ht="18" customHeight="1">
      <c r="A96" s="149">
        <v>84</v>
      </c>
      <c r="B96" s="150" t="s">
        <v>214</v>
      </c>
      <c r="C96" s="164">
        <f t="shared" si="2"/>
        <v>1936559</v>
      </c>
      <c r="D96" s="164"/>
      <c r="E96" s="164">
        <v>1936559</v>
      </c>
      <c r="F96" s="164"/>
      <c r="G96" s="164"/>
      <c r="H96" s="164"/>
      <c r="I96" s="165"/>
    </row>
    <row r="97" spans="1:9" ht="18" customHeight="1">
      <c r="A97" s="149">
        <v>85</v>
      </c>
      <c r="B97" s="177" t="s">
        <v>215</v>
      </c>
      <c r="C97" s="164">
        <f t="shared" si="2"/>
        <v>31427879</v>
      </c>
      <c r="D97" s="164"/>
      <c r="E97" s="164">
        <v>31427879</v>
      </c>
      <c r="F97" s="164"/>
      <c r="G97" s="164"/>
      <c r="H97" s="164"/>
      <c r="I97" s="165"/>
    </row>
    <row r="98" spans="1:9" ht="18" customHeight="1">
      <c r="A98" s="149">
        <v>86</v>
      </c>
      <c r="B98" s="150" t="s">
        <v>216</v>
      </c>
      <c r="C98" s="164">
        <f t="shared" si="2"/>
        <v>1691448</v>
      </c>
      <c r="D98" s="164"/>
      <c r="E98" s="164">
        <v>1691448</v>
      </c>
      <c r="F98" s="164"/>
      <c r="G98" s="164"/>
      <c r="H98" s="164"/>
      <c r="I98" s="165"/>
    </row>
    <row r="99" spans="1:9" ht="18" customHeight="1">
      <c r="A99" s="149">
        <v>87</v>
      </c>
      <c r="B99" s="150" t="s">
        <v>217</v>
      </c>
      <c r="C99" s="164">
        <f t="shared" si="2"/>
        <v>3660656</v>
      </c>
      <c r="D99" s="164"/>
      <c r="E99" s="164">
        <v>3660656</v>
      </c>
      <c r="F99" s="164"/>
      <c r="G99" s="164"/>
      <c r="H99" s="164"/>
      <c r="I99" s="165"/>
    </row>
    <row r="100" spans="1:9" ht="18" customHeight="1">
      <c r="A100" s="149">
        <v>88</v>
      </c>
      <c r="B100" s="150" t="s">
        <v>218</v>
      </c>
      <c r="C100" s="164">
        <f t="shared" si="2"/>
        <v>413274</v>
      </c>
      <c r="D100" s="164"/>
      <c r="E100" s="164">
        <v>413274</v>
      </c>
      <c r="F100" s="164"/>
      <c r="G100" s="164"/>
      <c r="H100" s="164"/>
      <c r="I100" s="165"/>
    </row>
    <row r="101" spans="1:9" ht="18" customHeight="1">
      <c r="A101" s="149">
        <v>89</v>
      </c>
      <c r="B101" s="178" t="s">
        <v>219</v>
      </c>
      <c r="C101" s="164">
        <f t="shared" si="2"/>
        <v>2303750</v>
      </c>
      <c r="D101" s="164"/>
      <c r="E101" s="164">
        <v>2303750</v>
      </c>
      <c r="F101" s="164"/>
      <c r="G101" s="164"/>
      <c r="H101" s="164"/>
      <c r="I101" s="165"/>
    </row>
    <row r="102" spans="1:9" ht="18" customHeight="1">
      <c r="A102" s="149">
        <v>90</v>
      </c>
      <c r="B102" s="150" t="s">
        <v>167</v>
      </c>
      <c r="C102" s="164">
        <f t="shared" si="2"/>
        <v>861197</v>
      </c>
      <c r="D102" s="164"/>
      <c r="E102" s="164">
        <v>861197</v>
      </c>
      <c r="F102" s="164"/>
      <c r="G102" s="164"/>
      <c r="H102" s="164"/>
      <c r="I102" s="165"/>
    </row>
    <row r="103" spans="1:9" ht="18" customHeight="1">
      <c r="A103" s="149">
        <v>91</v>
      </c>
      <c r="B103" s="150" t="s">
        <v>220</v>
      </c>
      <c r="C103" s="164">
        <f t="shared" si="2"/>
        <v>3287221</v>
      </c>
      <c r="D103" s="164"/>
      <c r="E103" s="164">
        <v>3287221</v>
      </c>
      <c r="F103" s="164"/>
      <c r="G103" s="164"/>
      <c r="H103" s="164"/>
      <c r="I103" s="165"/>
    </row>
    <row r="104" spans="1:9" ht="18" customHeight="1">
      <c r="A104" s="149">
        <v>92</v>
      </c>
      <c r="B104" s="150" t="s">
        <v>221</v>
      </c>
      <c r="C104" s="164">
        <f t="shared" si="2"/>
        <v>519972</v>
      </c>
      <c r="D104" s="164"/>
      <c r="E104" s="164">
        <v>519972</v>
      </c>
      <c r="F104" s="164"/>
      <c r="G104" s="164"/>
      <c r="H104" s="164"/>
      <c r="I104" s="165"/>
    </row>
    <row r="105" spans="1:9" ht="18" customHeight="1">
      <c r="A105" s="149">
        <v>93</v>
      </c>
      <c r="B105" s="150" t="s">
        <v>275</v>
      </c>
      <c r="C105" s="164">
        <f t="shared" si="2"/>
        <v>1006289</v>
      </c>
      <c r="D105" s="164"/>
      <c r="E105" s="164">
        <v>1006289</v>
      </c>
      <c r="F105" s="164"/>
      <c r="G105" s="164"/>
      <c r="H105" s="164"/>
      <c r="I105" s="165"/>
    </row>
    <row r="106" spans="1:9" ht="18" customHeight="1">
      <c r="A106" s="149">
        <v>94</v>
      </c>
      <c r="B106" s="150" t="s">
        <v>366</v>
      </c>
      <c r="C106" s="164">
        <f t="shared" si="2"/>
        <v>816304</v>
      </c>
      <c r="D106" s="164"/>
      <c r="E106" s="164">
        <v>816304</v>
      </c>
      <c r="F106" s="164"/>
      <c r="G106" s="164"/>
      <c r="H106" s="164"/>
      <c r="I106" s="165"/>
    </row>
    <row r="107" spans="1:9" ht="18" customHeight="1">
      <c r="A107" s="149">
        <v>95</v>
      </c>
      <c r="B107" s="179" t="s">
        <v>276</v>
      </c>
      <c r="C107" s="164">
        <f t="shared" si="2"/>
        <v>5280791</v>
      </c>
      <c r="D107" s="164"/>
      <c r="E107" s="164">
        <v>5280791</v>
      </c>
      <c r="F107" s="164"/>
      <c r="G107" s="164"/>
      <c r="H107" s="164"/>
      <c r="I107" s="165"/>
    </row>
    <row r="108" spans="1:9" ht="18" customHeight="1">
      <c r="A108" s="149">
        <v>96</v>
      </c>
      <c r="B108" s="180" t="s">
        <v>277</v>
      </c>
      <c r="C108" s="164">
        <f t="shared" si="2"/>
        <v>1206826</v>
      </c>
      <c r="D108" s="164"/>
      <c r="E108" s="164">
        <v>1206826</v>
      </c>
      <c r="F108" s="164"/>
      <c r="G108" s="164"/>
      <c r="H108" s="164"/>
      <c r="I108" s="165"/>
    </row>
    <row r="109" spans="1:9" ht="18" customHeight="1">
      <c r="A109" s="149">
        <v>97</v>
      </c>
      <c r="B109" s="172" t="s">
        <v>228</v>
      </c>
      <c r="C109" s="164">
        <f t="shared" si="2"/>
        <v>27000</v>
      </c>
      <c r="D109" s="164"/>
      <c r="E109" s="164">
        <v>27000</v>
      </c>
      <c r="F109" s="164"/>
      <c r="G109" s="164"/>
      <c r="H109" s="164"/>
      <c r="I109" s="165"/>
    </row>
    <row r="110" spans="1:9" ht="18" customHeight="1">
      <c r="A110" s="149">
        <v>98</v>
      </c>
      <c r="B110" s="172" t="s">
        <v>1</v>
      </c>
      <c r="C110" s="164">
        <f t="shared" si="2"/>
        <v>27000</v>
      </c>
      <c r="D110" s="164"/>
      <c r="E110" s="164">
        <v>27000</v>
      </c>
      <c r="F110" s="164"/>
      <c r="G110" s="164"/>
      <c r="H110" s="164"/>
      <c r="I110" s="165"/>
    </row>
    <row r="111" spans="1:9" ht="18" customHeight="1">
      <c r="A111" s="149">
        <v>99</v>
      </c>
      <c r="B111" s="172" t="s">
        <v>229</v>
      </c>
      <c r="C111" s="164">
        <f t="shared" si="2"/>
        <v>27000</v>
      </c>
      <c r="D111" s="164"/>
      <c r="E111" s="164">
        <v>27000</v>
      </c>
      <c r="F111" s="164"/>
      <c r="G111" s="164"/>
      <c r="H111" s="164"/>
      <c r="I111" s="165"/>
    </row>
    <row r="112" spans="1:9" ht="18" customHeight="1">
      <c r="A112" s="149">
        <v>100</v>
      </c>
      <c r="B112" s="172" t="s">
        <v>230</v>
      </c>
      <c r="C112" s="164">
        <f t="shared" si="2"/>
        <v>7500</v>
      </c>
      <c r="D112" s="164"/>
      <c r="E112" s="164">
        <v>7500</v>
      </c>
      <c r="F112" s="164"/>
      <c r="G112" s="164"/>
      <c r="H112" s="164"/>
      <c r="I112" s="165"/>
    </row>
    <row r="113" spans="1:9" ht="18" customHeight="1">
      <c r="A113" s="149">
        <v>101</v>
      </c>
      <c r="B113" s="181" t="s">
        <v>250</v>
      </c>
      <c r="C113" s="164">
        <f t="shared" si="2"/>
        <v>97800</v>
      </c>
      <c r="D113" s="164"/>
      <c r="E113" s="164">
        <v>97800</v>
      </c>
      <c r="F113" s="164"/>
      <c r="G113" s="164"/>
      <c r="H113" s="164"/>
      <c r="I113" s="165"/>
    </row>
    <row r="114" spans="1:9" ht="18" customHeight="1">
      <c r="A114" s="149">
        <v>102</v>
      </c>
      <c r="B114" s="181" t="s">
        <v>249</v>
      </c>
      <c r="C114" s="164">
        <f t="shared" si="2"/>
        <v>7500</v>
      </c>
      <c r="D114" s="164"/>
      <c r="E114" s="164">
        <v>7500</v>
      </c>
      <c r="F114" s="164"/>
      <c r="G114" s="164"/>
      <c r="H114" s="164"/>
      <c r="I114" s="165"/>
    </row>
    <row r="115" spans="1:9" ht="18" customHeight="1">
      <c r="A115" s="149">
        <v>103</v>
      </c>
      <c r="B115" s="181" t="s">
        <v>248</v>
      </c>
      <c r="C115" s="164">
        <f t="shared" si="2"/>
        <v>500000</v>
      </c>
      <c r="D115" s="164"/>
      <c r="E115" s="164">
        <v>500000</v>
      </c>
      <c r="F115" s="164"/>
      <c r="G115" s="164"/>
      <c r="H115" s="164"/>
      <c r="I115" s="165"/>
    </row>
    <row r="116" spans="1:9" ht="18" customHeight="1">
      <c r="A116" s="149">
        <v>104</v>
      </c>
      <c r="B116" s="181" t="s">
        <v>278</v>
      </c>
      <c r="C116" s="164">
        <f t="shared" si="2"/>
        <v>3000000</v>
      </c>
      <c r="D116" s="164">
        <v>3000000</v>
      </c>
      <c r="E116" s="164"/>
      <c r="F116" s="164"/>
      <c r="G116" s="164"/>
      <c r="H116" s="164"/>
      <c r="I116" s="165"/>
    </row>
    <row r="117" spans="1:9" ht="18" customHeight="1">
      <c r="A117" s="149">
        <v>105</v>
      </c>
      <c r="B117" s="183" t="s">
        <v>298</v>
      </c>
      <c r="C117" s="164">
        <f t="shared" si="2"/>
        <v>2253599</v>
      </c>
      <c r="D117" s="164">
        <v>1950000</v>
      </c>
      <c r="E117" s="164">
        <v>303599</v>
      </c>
      <c r="F117" s="164"/>
      <c r="G117" s="164"/>
      <c r="H117" s="164"/>
      <c r="I117" s="165"/>
    </row>
    <row r="118" spans="1:9" ht="18" customHeight="1">
      <c r="A118" s="149">
        <v>106</v>
      </c>
      <c r="B118" s="183" t="s">
        <v>299</v>
      </c>
      <c r="C118" s="164">
        <f t="shared" si="2"/>
        <v>400000</v>
      </c>
      <c r="D118" s="164"/>
      <c r="E118" s="164">
        <v>400000</v>
      </c>
      <c r="F118" s="164"/>
      <c r="G118" s="164"/>
      <c r="H118" s="164"/>
      <c r="I118" s="165"/>
    </row>
    <row r="119" spans="1:9" ht="18" customHeight="1">
      <c r="A119" s="149">
        <v>107</v>
      </c>
      <c r="B119" s="184" t="s">
        <v>300</v>
      </c>
      <c r="C119" s="164">
        <f t="shared" si="2"/>
        <v>758193</v>
      </c>
      <c r="D119" s="182">
        <v>458193</v>
      </c>
      <c r="E119" s="164">
        <v>300000</v>
      </c>
      <c r="F119" s="164"/>
      <c r="G119" s="164"/>
      <c r="H119" s="164"/>
      <c r="I119" s="165"/>
    </row>
    <row r="120" spans="1:9" ht="18" customHeight="1">
      <c r="A120" s="149">
        <v>108</v>
      </c>
      <c r="B120" s="183" t="s">
        <v>301</v>
      </c>
      <c r="C120" s="164">
        <f t="shared" si="2"/>
        <v>1467331</v>
      </c>
      <c r="D120" s="164">
        <v>567331</v>
      </c>
      <c r="E120" s="164">
        <v>900000</v>
      </c>
      <c r="F120" s="164"/>
      <c r="G120" s="164"/>
      <c r="H120" s="164"/>
      <c r="I120" s="165"/>
    </row>
    <row r="121" spans="1:9" ht="18" customHeight="1">
      <c r="A121" s="149">
        <v>109</v>
      </c>
      <c r="B121" s="183" t="s">
        <v>313</v>
      </c>
      <c r="C121" s="164">
        <f t="shared" si="2"/>
        <v>2024095</v>
      </c>
      <c r="D121" s="164">
        <v>1299886</v>
      </c>
      <c r="E121" s="164">
        <v>724209</v>
      </c>
      <c r="F121" s="164"/>
      <c r="G121" s="164"/>
      <c r="H121" s="164"/>
      <c r="I121" s="165"/>
    </row>
    <row r="122" spans="1:9" ht="18" customHeight="1">
      <c r="A122" s="158">
        <v>110</v>
      </c>
      <c r="B122" s="185" t="s">
        <v>302</v>
      </c>
      <c r="C122" s="167">
        <f t="shared" si="2"/>
        <v>1263561</v>
      </c>
      <c r="D122" s="167">
        <v>577394</v>
      </c>
      <c r="E122" s="167">
        <v>686167</v>
      </c>
      <c r="F122" s="167"/>
      <c r="G122" s="167"/>
      <c r="H122" s="167"/>
      <c r="I122" s="168"/>
    </row>
    <row r="123" spans="1:9" ht="18" customHeight="1">
      <c r="A123" s="160">
        <v>111</v>
      </c>
      <c r="B123" s="226" t="s">
        <v>314</v>
      </c>
      <c r="C123" s="162">
        <f t="shared" si="2"/>
        <v>1750000</v>
      </c>
      <c r="D123" s="162">
        <v>1450000</v>
      </c>
      <c r="E123" s="162">
        <v>300000</v>
      </c>
      <c r="F123" s="162"/>
      <c r="G123" s="162"/>
      <c r="H123" s="162"/>
      <c r="I123" s="163"/>
    </row>
    <row r="124" spans="1:9" ht="18" customHeight="1">
      <c r="A124" s="149">
        <v>112</v>
      </c>
      <c r="B124" s="184" t="s">
        <v>303</v>
      </c>
      <c r="C124" s="164">
        <f t="shared" si="2"/>
        <v>3520748</v>
      </c>
      <c r="D124" s="164">
        <v>1207374</v>
      </c>
      <c r="E124" s="164">
        <v>2313374</v>
      </c>
      <c r="F124" s="164"/>
      <c r="G124" s="164"/>
      <c r="H124" s="164"/>
      <c r="I124" s="165"/>
    </row>
    <row r="125" spans="1:9" ht="18" customHeight="1">
      <c r="A125" s="149">
        <v>113</v>
      </c>
      <c r="B125" s="184" t="s">
        <v>304</v>
      </c>
      <c r="C125" s="164">
        <f t="shared" si="2"/>
        <v>957008</v>
      </c>
      <c r="D125" s="164">
        <v>557008</v>
      </c>
      <c r="E125" s="164">
        <v>400000</v>
      </c>
      <c r="F125" s="164"/>
      <c r="G125" s="164"/>
      <c r="H125" s="164"/>
      <c r="I125" s="165"/>
    </row>
    <row r="126" spans="1:9" ht="18" customHeight="1">
      <c r="A126" s="149">
        <v>114</v>
      </c>
      <c r="B126" s="184" t="s">
        <v>305</v>
      </c>
      <c r="C126" s="164">
        <f t="shared" si="2"/>
        <v>1371390</v>
      </c>
      <c r="D126" s="164">
        <v>837227</v>
      </c>
      <c r="E126" s="164">
        <v>534163</v>
      </c>
      <c r="F126" s="164"/>
      <c r="G126" s="164"/>
      <c r="H126" s="164"/>
      <c r="I126" s="165"/>
    </row>
    <row r="127" spans="1:9" ht="18" customHeight="1">
      <c r="A127" s="149">
        <v>115</v>
      </c>
      <c r="B127" s="184" t="s">
        <v>306</v>
      </c>
      <c r="C127" s="164">
        <f t="shared" si="2"/>
        <v>726812</v>
      </c>
      <c r="D127" s="164">
        <v>476812</v>
      </c>
      <c r="E127" s="164">
        <v>250000</v>
      </c>
      <c r="F127" s="164"/>
      <c r="G127" s="164"/>
      <c r="H127" s="164"/>
      <c r="I127" s="165"/>
    </row>
    <row r="128" spans="1:9" ht="18" customHeight="1">
      <c r="A128" s="149">
        <v>116</v>
      </c>
      <c r="B128" s="184" t="s">
        <v>312</v>
      </c>
      <c r="C128" s="164">
        <f t="shared" si="2"/>
        <v>2809239</v>
      </c>
      <c r="D128" s="164">
        <v>2659239</v>
      </c>
      <c r="E128" s="164">
        <v>150000</v>
      </c>
      <c r="F128" s="164"/>
      <c r="G128" s="164"/>
      <c r="H128" s="164"/>
      <c r="I128" s="165"/>
    </row>
    <row r="129" spans="1:9" ht="18" customHeight="1">
      <c r="A129" s="149">
        <v>117</v>
      </c>
      <c r="B129" s="184" t="s">
        <v>307</v>
      </c>
      <c r="C129" s="164">
        <f t="shared" si="2"/>
        <v>469646</v>
      </c>
      <c r="D129" s="164">
        <v>169646</v>
      </c>
      <c r="E129" s="164">
        <v>300000</v>
      </c>
      <c r="F129" s="164"/>
      <c r="G129" s="164"/>
      <c r="H129" s="164"/>
      <c r="I129" s="165"/>
    </row>
    <row r="130" spans="1:9" ht="18" customHeight="1">
      <c r="A130" s="149">
        <v>118</v>
      </c>
      <c r="B130" s="184" t="s">
        <v>308</v>
      </c>
      <c r="C130" s="164">
        <f t="shared" si="2"/>
        <v>777086</v>
      </c>
      <c r="D130" s="164">
        <v>477086</v>
      </c>
      <c r="E130" s="164">
        <v>300000</v>
      </c>
      <c r="F130" s="164"/>
      <c r="G130" s="164"/>
      <c r="H130" s="164"/>
      <c r="I130" s="165"/>
    </row>
    <row r="131" spans="1:9" ht="18" customHeight="1">
      <c r="A131" s="149">
        <v>119</v>
      </c>
      <c r="B131" s="184" t="s">
        <v>315</v>
      </c>
      <c r="C131" s="164">
        <f t="shared" si="2"/>
        <v>1069837</v>
      </c>
      <c r="D131" s="164">
        <v>939952</v>
      </c>
      <c r="E131" s="164">
        <v>129885</v>
      </c>
      <c r="F131" s="164"/>
      <c r="G131" s="164"/>
      <c r="H131" s="164"/>
      <c r="I131" s="165"/>
    </row>
    <row r="132" spans="1:9" ht="18" customHeight="1">
      <c r="A132" s="149">
        <v>120</v>
      </c>
      <c r="B132" s="184" t="s">
        <v>367</v>
      </c>
      <c r="C132" s="164">
        <f t="shared" si="2"/>
        <v>1014297</v>
      </c>
      <c r="D132" s="164">
        <v>414297</v>
      </c>
      <c r="E132" s="164">
        <v>600000</v>
      </c>
      <c r="F132" s="164"/>
      <c r="G132" s="164"/>
      <c r="H132" s="164"/>
      <c r="I132" s="165"/>
    </row>
    <row r="133" spans="1:9" ht="18" customHeight="1">
      <c r="A133" s="149">
        <v>121</v>
      </c>
      <c r="B133" s="184" t="s">
        <v>309</v>
      </c>
      <c r="C133" s="164">
        <f t="shared" si="2"/>
        <v>1020000</v>
      </c>
      <c r="D133" s="164">
        <v>720000</v>
      </c>
      <c r="E133" s="164">
        <v>300000</v>
      </c>
      <c r="F133" s="164"/>
      <c r="G133" s="164"/>
      <c r="H133" s="164"/>
      <c r="I133" s="165"/>
    </row>
    <row r="134" spans="1:9" ht="18" customHeight="1">
      <c r="A134" s="149">
        <v>122</v>
      </c>
      <c r="B134" s="184" t="s">
        <v>368</v>
      </c>
      <c r="C134" s="164">
        <f t="shared" si="2"/>
        <v>920000</v>
      </c>
      <c r="D134" s="164">
        <v>320000</v>
      </c>
      <c r="E134" s="164">
        <v>600000</v>
      </c>
      <c r="F134" s="164"/>
      <c r="G134" s="164"/>
      <c r="H134" s="164"/>
      <c r="I134" s="165"/>
    </row>
    <row r="135" spans="1:9" ht="18" customHeight="1">
      <c r="A135" s="149">
        <v>123</v>
      </c>
      <c r="B135" s="184" t="s">
        <v>311</v>
      </c>
      <c r="C135" s="164">
        <f t="shared" si="2"/>
        <v>960000</v>
      </c>
      <c r="D135" s="164">
        <v>450000</v>
      </c>
      <c r="E135" s="164">
        <v>510000</v>
      </c>
      <c r="F135" s="164"/>
      <c r="G135" s="164"/>
      <c r="H135" s="164"/>
      <c r="I135" s="165"/>
    </row>
    <row r="136" spans="1:9" ht="18" customHeight="1">
      <c r="A136" s="158">
        <v>124</v>
      </c>
      <c r="B136" s="185" t="s">
        <v>310</v>
      </c>
      <c r="C136" s="167">
        <f t="shared" si="2"/>
        <v>1153892</v>
      </c>
      <c r="D136" s="167">
        <v>853892</v>
      </c>
      <c r="E136" s="167">
        <v>300000</v>
      </c>
      <c r="F136" s="167"/>
      <c r="G136" s="167"/>
      <c r="H136" s="167"/>
      <c r="I136" s="168"/>
    </row>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sheetProtection/>
  <mergeCells count="6">
    <mergeCell ref="F9:I9"/>
    <mergeCell ref="A6:I6"/>
    <mergeCell ref="A7:I7"/>
    <mergeCell ref="A4:I4"/>
    <mergeCell ref="F1:I1"/>
    <mergeCell ref="A5:I5"/>
  </mergeCells>
  <printOptions/>
  <pageMargins left="0.25" right="0" top="0.75" bottom="0.75" header="0.5" footer="0.5"/>
  <pageSetup horizontalDpi="600" verticalDpi="600" orientation="portrait" paperSize="9"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J42"/>
  <sheetViews>
    <sheetView zoomScalePageLayoutView="0" workbookViewId="0" topLeftCell="A5">
      <selection activeCell="G14" sqref="G14"/>
    </sheetView>
  </sheetViews>
  <sheetFormatPr defaultColWidth="8.796875" defaultRowHeight="15"/>
  <cols>
    <col min="1" max="1" width="4.3984375" style="3" customWidth="1"/>
    <col min="2" max="2" width="28.5" style="3" customWidth="1"/>
    <col min="3" max="3" width="11.09765625" style="3" customWidth="1"/>
    <col min="4" max="4" width="12.5" style="3" customWidth="1"/>
    <col min="5" max="5" width="12.09765625" style="3" customWidth="1"/>
    <col min="6" max="6" width="10.69921875" style="3" customWidth="1"/>
    <col min="7" max="8" width="11.59765625" style="3" customWidth="1"/>
    <col min="9" max="9" width="11.3984375" style="3" customWidth="1"/>
    <col min="10" max="10" width="12.3984375" style="3" customWidth="1"/>
    <col min="11" max="16384" width="9" style="3" customWidth="1"/>
  </cols>
  <sheetData>
    <row r="1" spans="1:10" ht="15.75">
      <c r="A1" s="2" t="s">
        <v>34</v>
      </c>
      <c r="I1" s="287" t="s">
        <v>252</v>
      </c>
      <c r="J1" s="287"/>
    </row>
    <row r="2" spans="1:10" ht="15.75">
      <c r="A2" s="4" t="s">
        <v>35</v>
      </c>
      <c r="D2" s="22"/>
      <c r="E2" s="22"/>
      <c r="F2" s="22"/>
      <c r="G2" s="22"/>
      <c r="H2" s="22"/>
      <c r="I2" s="22"/>
      <c r="J2" s="22"/>
    </row>
    <row r="3" ht="10.5" customHeight="1"/>
    <row r="4" spans="1:10" ht="18.75" customHeight="1">
      <c r="A4" s="288" t="s">
        <v>242</v>
      </c>
      <c r="B4" s="288"/>
      <c r="C4" s="288"/>
      <c r="D4" s="288"/>
      <c r="E4" s="288"/>
      <c r="F4" s="288"/>
      <c r="G4" s="288"/>
      <c r="H4" s="288"/>
      <c r="I4" s="288"/>
      <c r="J4" s="288"/>
    </row>
    <row r="5" spans="1:10" ht="18.75" customHeight="1">
      <c r="A5" s="288" t="s">
        <v>375</v>
      </c>
      <c r="B5" s="288"/>
      <c r="C5" s="288"/>
      <c r="D5" s="288"/>
      <c r="E5" s="288"/>
      <c r="F5" s="288"/>
      <c r="G5" s="288"/>
      <c r="H5" s="288"/>
      <c r="I5" s="288"/>
      <c r="J5" s="288"/>
    </row>
    <row r="6" spans="1:10" ht="19.5" customHeight="1">
      <c r="A6" s="289" t="s">
        <v>376</v>
      </c>
      <c r="B6" s="289"/>
      <c r="C6" s="289"/>
      <c r="D6" s="289"/>
      <c r="E6" s="289"/>
      <c r="F6" s="289"/>
      <c r="G6" s="289"/>
      <c r="H6" s="289"/>
      <c r="I6" s="289"/>
      <c r="J6" s="289"/>
    </row>
    <row r="7" spans="1:10" ht="15" customHeight="1">
      <c r="A7" s="6"/>
      <c r="B7" s="7"/>
      <c r="C7" s="7"/>
      <c r="I7" s="286" t="s">
        <v>204</v>
      </c>
      <c r="J7" s="286"/>
    </row>
    <row r="8" spans="1:10" ht="15.75" customHeight="1">
      <c r="A8" s="290" t="s">
        <v>2</v>
      </c>
      <c r="B8" s="290" t="s">
        <v>108</v>
      </c>
      <c r="C8" s="295" t="s">
        <v>231</v>
      </c>
      <c r="D8" s="293" t="s">
        <v>234</v>
      </c>
      <c r="E8" s="298"/>
      <c r="F8" s="298"/>
      <c r="G8" s="298"/>
      <c r="H8" s="298"/>
      <c r="I8" s="298"/>
      <c r="J8" s="294"/>
    </row>
    <row r="9" spans="1:10" ht="19.5" customHeight="1">
      <c r="A9" s="290"/>
      <c r="B9" s="290"/>
      <c r="C9" s="296"/>
      <c r="D9" s="290" t="s">
        <v>235</v>
      </c>
      <c r="E9" s="290" t="s">
        <v>236</v>
      </c>
      <c r="F9" s="290" t="s">
        <v>237</v>
      </c>
      <c r="G9" s="290" t="s">
        <v>101</v>
      </c>
      <c r="H9" s="293" t="s">
        <v>239</v>
      </c>
      <c r="I9" s="294"/>
      <c r="J9" s="290" t="s">
        <v>238</v>
      </c>
    </row>
    <row r="10" spans="1:10" ht="27.75" customHeight="1">
      <c r="A10" s="290"/>
      <c r="B10" s="290"/>
      <c r="C10" s="297"/>
      <c r="D10" s="290"/>
      <c r="E10" s="290"/>
      <c r="F10" s="290"/>
      <c r="G10" s="290"/>
      <c r="H10" s="88" t="s">
        <v>240</v>
      </c>
      <c r="I10" s="118" t="s">
        <v>297</v>
      </c>
      <c r="J10" s="290"/>
    </row>
    <row r="11" spans="1:10" ht="19.5" customHeight="1">
      <c r="A11" s="186"/>
      <c r="B11" s="187" t="s">
        <v>107</v>
      </c>
      <c r="C11" s="188">
        <f aca="true" t="shared" si="0" ref="C11:J11">SUM(C12:C33)</f>
        <v>19833000</v>
      </c>
      <c r="D11" s="188">
        <f t="shared" si="0"/>
        <v>5115584</v>
      </c>
      <c r="E11" s="188">
        <f t="shared" si="0"/>
        <v>813756</v>
      </c>
      <c r="F11" s="188">
        <f t="shared" si="0"/>
        <v>242826</v>
      </c>
      <c r="G11" s="188">
        <f t="shared" si="0"/>
        <v>8589130</v>
      </c>
      <c r="H11" s="188">
        <f t="shared" si="0"/>
        <v>8589130</v>
      </c>
      <c r="I11" s="188">
        <f t="shared" si="0"/>
        <v>0</v>
      </c>
      <c r="J11" s="188">
        <f t="shared" si="0"/>
        <v>5071704</v>
      </c>
    </row>
    <row r="12" spans="1:10" ht="17.25" customHeight="1">
      <c r="A12" s="149">
        <v>1</v>
      </c>
      <c r="B12" s="189" t="s">
        <v>280</v>
      </c>
      <c r="C12" s="182">
        <f>D12+E12+F12+G12+J12</f>
        <v>450000</v>
      </c>
      <c r="D12" s="182"/>
      <c r="E12" s="182"/>
      <c r="F12" s="190"/>
      <c r="G12" s="182">
        <v>450000</v>
      </c>
      <c r="H12" s="182">
        <v>450000</v>
      </c>
      <c r="I12" s="182"/>
      <c r="J12" s="182"/>
    </row>
    <row r="13" spans="1:10" ht="17.25" customHeight="1">
      <c r="A13" s="149">
        <v>2</v>
      </c>
      <c r="B13" s="189" t="s">
        <v>368</v>
      </c>
      <c r="C13" s="182">
        <f aca="true" t="shared" si="1" ref="C13:C33">D13+E13+F13+G13+J13</f>
        <v>320000</v>
      </c>
      <c r="D13" s="182"/>
      <c r="E13" s="182"/>
      <c r="F13" s="191"/>
      <c r="G13" s="182">
        <v>320000</v>
      </c>
      <c r="H13" s="182">
        <v>320000</v>
      </c>
      <c r="I13" s="182"/>
      <c r="J13" s="182"/>
    </row>
    <row r="14" spans="1:10" ht="17.25" customHeight="1">
      <c r="A14" s="149">
        <v>3</v>
      </c>
      <c r="B14" s="189" t="s">
        <v>281</v>
      </c>
      <c r="C14" s="182">
        <f t="shared" si="1"/>
        <v>720000</v>
      </c>
      <c r="D14" s="182"/>
      <c r="E14" s="182"/>
      <c r="F14" s="191"/>
      <c r="G14" s="182">
        <v>720000</v>
      </c>
      <c r="H14" s="182">
        <v>720000</v>
      </c>
      <c r="I14" s="182"/>
      <c r="J14" s="182"/>
    </row>
    <row r="15" spans="1:10" ht="17.25" customHeight="1">
      <c r="A15" s="149">
        <v>4</v>
      </c>
      <c r="B15" s="189" t="s">
        <v>367</v>
      </c>
      <c r="C15" s="182">
        <f t="shared" si="1"/>
        <v>414297</v>
      </c>
      <c r="D15" s="182"/>
      <c r="E15" s="182"/>
      <c r="F15" s="191"/>
      <c r="G15" s="182">
        <v>414297</v>
      </c>
      <c r="H15" s="182">
        <v>414297</v>
      </c>
      <c r="I15" s="182"/>
      <c r="J15" s="182"/>
    </row>
    <row r="16" spans="1:10" ht="17.25" customHeight="1">
      <c r="A16" s="149">
        <v>5</v>
      </c>
      <c r="B16" s="189" t="s">
        <v>282</v>
      </c>
      <c r="C16" s="182">
        <f t="shared" si="1"/>
        <v>477086</v>
      </c>
      <c r="D16" s="182">
        <v>377908</v>
      </c>
      <c r="E16" s="182">
        <v>99178</v>
      </c>
      <c r="F16" s="191"/>
      <c r="G16" s="182">
        <v>0</v>
      </c>
      <c r="H16" s="182"/>
      <c r="I16" s="182"/>
      <c r="J16" s="182"/>
    </row>
    <row r="17" spans="1:10" ht="17.25" customHeight="1">
      <c r="A17" s="149">
        <v>6</v>
      </c>
      <c r="B17" s="189" t="s">
        <v>294</v>
      </c>
      <c r="C17" s="182">
        <f t="shared" si="1"/>
        <v>939952</v>
      </c>
      <c r="D17" s="182"/>
      <c r="E17" s="182"/>
      <c r="F17" s="191"/>
      <c r="G17" s="182">
        <v>14400</v>
      </c>
      <c r="H17" s="182">
        <v>14400</v>
      </c>
      <c r="I17" s="182"/>
      <c r="J17" s="182">
        <v>925552</v>
      </c>
    </row>
    <row r="18" spans="1:10" ht="17.25" customHeight="1">
      <c r="A18" s="149">
        <v>7</v>
      </c>
      <c r="B18" s="189" t="s">
        <v>283</v>
      </c>
      <c r="C18" s="182">
        <f t="shared" si="1"/>
        <v>169646</v>
      </c>
      <c r="D18" s="182">
        <v>169646</v>
      </c>
      <c r="E18" s="182"/>
      <c r="F18" s="191"/>
      <c r="G18" s="182">
        <v>0</v>
      </c>
      <c r="H18" s="182"/>
      <c r="I18" s="182"/>
      <c r="J18" s="182"/>
    </row>
    <row r="19" spans="1:10" ht="17.25" customHeight="1">
      <c r="A19" s="149">
        <v>8</v>
      </c>
      <c r="B19" s="189" t="s">
        <v>284</v>
      </c>
      <c r="C19" s="182">
        <f t="shared" si="1"/>
        <v>2659239</v>
      </c>
      <c r="D19" s="182">
        <v>2100000</v>
      </c>
      <c r="E19" s="182">
        <v>90239</v>
      </c>
      <c r="F19" s="191"/>
      <c r="G19" s="182">
        <v>469000</v>
      </c>
      <c r="H19" s="182">
        <v>469000</v>
      </c>
      <c r="I19" s="182"/>
      <c r="J19" s="182"/>
    </row>
    <row r="20" spans="1:10" ht="17.25" customHeight="1">
      <c r="A20" s="149">
        <v>9</v>
      </c>
      <c r="B20" s="189" t="s">
        <v>286</v>
      </c>
      <c r="C20" s="182">
        <f t="shared" si="1"/>
        <v>476812</v>
      </c>
      <c r="D20" s="182"/>
      <c r="E20" s="182"/>
      <c r="F20" s="191"/>
      <c r="G20" s="182">
        <v>365000</v>
      </c>
      <c r="H20" s="182">
        <v>365000</v>
      </c>
      <c r="I20" s="182"/>
      <c r="J20" s="182">
        <v>111812</v>
      </c>
    </row>
    <row r="21" spans="1:10" ht="17.25" customHeight="1">
      <c r="A21" s="149">
        <v>10</v>
      </c>
      <c r="B21" s="189" t="s">
        <v>287</v>
      </c>
      <c r="C21" s="182">
        <f t="shared" si="1"/>
        <v>557008</v>
      </c>
      <c r="D21" s="182"/>
      <c r="E21" s="182">
        <v>357008</v>
      </c>
      <c r="F21" s="191"/>
      <c r="G21" s="182">
        <v>200000</v>
      </c>
      <c r="H21" s="182">
        <v>200000</v>
      </c>
      <c r="I21" s="182"/>
      <c r="J21" s="182"/>
    </row>
    <row r="22" spans="1:10" ht="17.25" customHeight="1">
      <c r="A22" s="149">
        <v>11</v>
      </c>
      <c r="B22" s="189" t="s">
        <v>285</v>
      </c>
      <c r="C22" s="182">
        <f t="shared" si="1"/>
        <v>837227</v>
      </c>
      <c r="D22" s="182">
        <v>255000</v>
      </c>
      <c r="E22" s="182"/>
      <c r="F22" s="191"/>
      <c r="G22" s="182">
        <v>0</v>
      </c>
      <c r="H22" s="182"/>
      <c r="I22" s="182"/>
      <c r="J22" s="182">
        <v>582227</v>
      </c>
    </row>
    <row r="23" spans="1:10" ht="17.25" customHeight="1">
      <c r="A23" s="149">
        <v>12</v>
      </c>
      <c r="B23" s="189" t="s">
        <v>288</v>
      </c>
      <c r="C23" s="182">
        <f t="shared" si="1"/>
        <v>1207374</v>
      </c>
      <c r="D23" s="182"/>
      <c r="E23" s="182"/>
      <c r="F23" s="191"/>
      <c r="G23" s="182">
        <v>462541</v>
      </c>
      <c r="H23" s="182">
        <v>462541</v>
      </c>
      <c r="I23" s="182"/>
      <c r="J23" s="182">
        <v>744833</v>
      </c>
    </row>
    <row r="24" spans="1:10" ht="17.25" customHeight="1">
      <c r="A24" s="149">
        <v>13</v>
      </c>
      <c r="B24" s="189" t="s">
        <v>289</v>
      </c>
      <c r="C24" s="182">
        <f t="shared" si="1"/>
        <v>577394</v>
      </c>
      <c r="D24" s="182"/>
      <c r="E24" s="182"/>
      <c r="F24" s="191"/>
      <c r="G24" s="182">
        <v>500000</v>
      </c>
      <c r="H24" s="182">
        <v>500000</v>
      </c>
      <c r="I24" s="182"/>
      <c r="J24" s="182">
        <v>77394</v>
      </c>
    </row>
    <row r="25" spans="1:10" ht="17.25" customHeight="1">
      <c r="A25" s="149">
        <v>14</v>
      </c>
      <c r="B25" s="189" t="s">
        <v>290</v>
      </c>
      <c r="C25" s="182">
        <f t="shared" si="1"/>
        <v>1450000</v>
      </c>
      <c r="D25" s="182"/>
      <c r="E25" s="182"/>
      <c r="F25" s="191"/>
      <c r="G25" s="182">
        <v>420000</v>
      </c>
      <c r="H25" s="182">
        <v>420000</v>
      </c>
      <c r="I25" s="182"/>
      <c r="J25" s="182">
        <v>1030000</v>
      </c>
    </row>
    <row r="26" spans="1:10" ht="17.25" customHeight="1">
      <c r="A26" s="149">
        <v>15</v>
      </c>
      <c r="B26" s="189" t="s">
        <v>291</v>
      </c>
      <c r="C26" s="182">
        <f t="shared" si="1"/>
        <v>1299886</v>
      </c>
      <c r="D26" s="182"/>
      <c r="E26" s="182"/>
      <c r="F26" s="191"/>
      <c r="G26" s="182">
        <v>400000</v>
      </c>
      <c r="H26" s="182">
        <v>400000</v>
      </c>
      <c r="I26" s="182"/>
      <c r="J26" s="182">
        <v>899886</v>
      </c>
    </row>
    <row r="27" spans="1:10" ht="17.25" customHeight="1">
      <c r="A27" s="149">
        <v>16</v>
      </c>
      <c r="B27" s="189" t="s">
        <v>292</v>
      </c>
      <c r="C27" s="182">
        <f t="shared" si="1"/>
        <v>567331</v>
      </c>
      <c r="D27" s="182">
        <v>300000</v>
      </c>
      <c r="E27" s="182">
        <v>267331</v>
      </c>
      <c r="F27" s="191"/>
      <c r="G27" s="182">
        <v>0</v>
      </c>
      <c r="H27" s="182"/>
      <c r="I27" s="182"/>
      <c r="J27" s="182"/>
    </row>
    <row r="28" spans="1:10" ht="17.25" customHeight="1">
      <c r="A28" s="149">
        <v>17</v>
      </c>
      <c r="B28" s="189" t="s">
        <v>293</v>
      </c>
      <c r="C28" s="182">
        <f t="shared" si="1"/>
        <v>458193</v>
      </c>
      <c r="D28" s="182">
        <v>458193</v>
      </c>
      <c r="E28" s="182"/>
      <c r="F28" s="191"/>
      <c r="G28" s="182">
        <v>0</v>
      </c>
      <c r="H28" s="182"/>
      <c r="I28" s="182"/>
      <c r="J28" s="182"/>
    </row>
    <row r="29" spans="1:10" ht="17.25" customHeight="1">
      <c r="A29" s="149">
        <v>18</v>
      </c>
      <c r="B29" s="189" t="s">
        <v>298</v>
      </c>
      <c r="C29" s="182">
        <f t="shared" si="1"/>
        <v>1950000</v>
      </c>
      <c r="D29" s="182">
        <v>1250000</v>
      </c>
      <c r="E29" s="182"/>
      <c r="F29" s="191"/>
      <c r="G29" s="182">
        <v>0</v>
      </c>
      <c r="H29" s="182"/>
      <c r="I29" s="182"/>
      <c r="J29" s="182">
        <v>700000</v>
      </c>
    </row>
    <row r="30" spans="1:10" ht="17.25" customHeight="1">
      <c r="A30" s="149">
        <v>19</v>
      </c>
      <c r="B30" s="189" t="s">
        <v>310</v>
      </c>
      <c r="C30" s="182">
        <f t="shared" si="1"/>
        <v>853892</v>
      </c>
      <c r="D30" s="182"/>
      <c r="E30" s="182"/>
      <c r="F30" s="191"/>
      <c r="G30" s="182">
        <v>853892</v>
      </c>
      <c r="H30" s="182">
        <v>853892</v>
      </c>
      <c r="I30" s="182"/>
      <c r="J30" s="182"/>
    </row>
    <row r="31" spans="1:10" ht="17.25" customHeight="1">
      <c r="A31" s="149">
        <v>20</v>
      </c>
      <c r="B31" s="189" t="s">
        <v>278</v>
      </c>
      <c r="C31" s="182">
        <f t="shared" si="1"/>
        <v>3000000</v>
      </c>
      <c r="D31" s="182"/>
      <c r="E31" s="182"/>
      <c r="F31" s="182"/>
      <c r="G31" s="182">
        <v>3000000</v>
      </c>
      <c r="H31" s="182">
        <v>3000000</v>
      </c>
      <c r="I31" s="182"/>
      <c r="J31" s="182"/>
    </row>
    <row r="32" spans="1:10" ht="17.25" customHeight="1">
      <c r="A32" s="149">
        <v>21</v>
      </c>
      <c r="B32" s="189" t="s">
        <v>374</v>
      </c>
      <c r="C32" s="182">
        <f t="shared" si="1"/>
        <v>438221</v>
      </c>
      <c r="D32" s="227">
        <v>195395</v>
      </c>
      <c r="E32" s="227"/>
      <c r="F32" s="227">
        <v>242826</v>
      </c>
      <c r="G32" s="182">
        <v>0</v>
      </c>
      <c r="H32" s="182"/>
      <c r="I32" s="182"/>
      <c r="J32" s="182"/>
    </row>
    <row r="33" spans="1:10" ht="17.25" customHeight="1">
      <c r="A33" s="149">
        <v>22</v>
      </c>
      <c r="B33" s="189" t="s">
        <v>296</v>
      </c>
      <c r="C33" s="182">
        <f t="shared" si="1"/>
        <v>9442</v>
      </c>
      <c r="D33" s="182">
        <v>9442</v>
      </c>
      <c r="E33" s="182"/>
      <c r="F33" s="191"/>
      <c r="G33" s="182">
        <v>0</v>
      </c>
      <c r="H33" s="182"/>
      <c r="I33" s="182"/>
      <c r="J33" s="182"/>
    </row>
    <row r="34" spans="1:10" ht="7.5" customHeight="1">
      <c r="A34" s="192"/>
      <c r="B34" s="193"/>
      <c r="C34" s="193"/>
      <c r="D34" s="124"/>
      <c r="E34" s="124"/>
      <c r="F34" s="124"/>
      <c r="G34" s="124"/>
      <c r="H34" s="194"/>
      <c r="I34" s="194"/>
      <c r="J34" s="194"/>
    </row>
    <row r="35" spans="1:3" ht="18.75">
      <c r="A35" s="23"/>
      <c r="B35" s="23"/>
      <c r="C35" s="23"/>
    </row>
    <row r="36" spans="1:10" ht="18.75">
      <c r="A36" s="292"/>
      <c r="B36" s="292"/>
      <c r="C36" s="292"/>
      <c r="D36" s="292"/>
      <c r="E36" s="8"/>
      <c r="F36" s="8"/>
      <c r="G36" s="8"/>
      <c r="H36" s="8"/>
      <c r="I36" s="8"/>
      <c r="J36" s="8"/>
    </row>
    <row r="37" spans="1:10" ht="18.75">
      <c r="A37" s="292"/>
      <c r="B37" s="292"/>
      <c r="C37" s="292"/>
      <c r="D37" s="292"/>
      <c r="E37" s="8"/>
      <c r="F37" s="8"/>
      <c r="G37" s="8"/>
      <c r="H37" s="8"/>
      <c r="I37" s="8"/>
      <c r="J37" s="8"/>
    </row>
    <row r="38" spans="2:3" ht="15.75">
      <c r="B38" s="9"/>
      <c r="C38" s="9"/>
    </row>
    <row r="39" spans="2:3" ht="15.75">
      <c r="B39" s="2"/>
      <c r="C39" s="2"/>
    </row>
    <row r="40" spans="2:3" ht="15.75">
      <c r="B40" s="2"/>
      <c r="C40" s="2"/>
    </row>
    <row r="41" spans="2:3" ht="15.75">
      <c r="B41" s="2"/>
      <c r="C41" s="2"/>
    </row>
    <row r="42" spans="1:10" ht="18.75">
      <c r="A42" s="291"/>
      <c r="B42" s="291"/>
      <c r="C42" s="291"/>
      <c r="D42" s="291"/>
      <c r="E42" s="5"/>
      <c r="F42" s="5"/>
      <c r="G42" s="5"/>
      <c r="H42" s="5"/>
      <c r="I42" s="5"/>
      <c r="J42" s="5"/>
    </row>
  </sheetData>
  <sheetProtection/>
  <mergeCells count="18">
    <mergeCell ref="I1:J1"/>
    <mergeCell ref="A42:D42"/>
    <mergeCell ref="A36:D36"/>
    <mergeCell ref="J9:J10"/>
    <mergeCell ref="H9:I9"/>
    <mergeCell ref="G9:G10"/>
    <mergeCell ref="C8:C10"/>
    <mergeCell ref="D8:J8"/>
    <mergeCell ref="A37:D37"/>
    <mergeCell ref="I7:J7"/>
    <mergeCell ref="A5:J5"/>
    <mergeCell ref="A4:J4"/>
    <mergeCell ref="A6:J6"/>
    <mergeCell ref="A8:A10"/>
    <mergeCell ref="B8:B10"/>
    <mergeCell ref="D9:D10"/>
    <mergeCell ref="E9:E10"/>
    <mergeCell ref="F9:F10"/>
  </mergeCells>
  <printOptions/>
  <pageMargins left="0" right="0" top="0.25" bottom="0" header="0.32" footer="0.5"/>
  <pageSetup horizontalDpi="600" verticalDpi="600" orientation="landscape"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P141"/>
  <sheetViews>
    <sheetView zoomScalePageLayoutView="0" workbookViewId="0" topLeftCell="A4">
      <selection activeCell="D113" sqref="D113"/>
    </sheetView>
  </sheetViews>
  <sheetFormatPr defaultColWidth="8.796875" defaultRowHeight="15"/>
  <cols>
    <col min="1" max="1" width="3.5" style="3" customWidth="1"/>
    <col min="2" max="2" width="26.69921875" style="3" customWidth="1"/>
    <col min="3" max="4" width="10.3984375" style="3" customWidth="1"/>
    <col min="5" max="5" width="7.5" style="3" customWidth="1"/>
    <col min="6" max="6" width="8.3984375" style="3" customWidth="1"/>
    <col min="7" max="7" width="8.69921875" style="3" customWidth="1"/>
    <col min="8" max="8" width="8.8984375" style="3" customWidth="1"/>
    <col min="9" max="9" width="8" style="3" customWidth="1"/>
    <col min="10" max="10" width="8.09765625" style="3" customWidth="1"/>
    <col min="11" max="11" width="8.8984375" style="3" customWidth="1"/>
    <col min="12" max="12" width="9" style="3" customWidth="1"/>
    <col min="13" max="13" width="7.8984375" style="3" customWidth="1"/>
    <col min="14" max="14" width="9" style="3" customWidth="1"/>
    <col min="15" max="16" width="13" style="3" customWidth="1"/>
    <col min="17" max="16384" width="9" style="3" customWidth="1"/>
  </cols>
  <sheetData>
    <row r="1" spans="1:13" ht="15.75">
      <c r="A1" s="2" t="s">
        <v>34</v>
      </c>
      <c r="K1" s="287" t="s">
        <v>253</v>
      </c>
      <c r="L1" s="287"/>
      <c r="M1" s="287"/>
    </row>
    <row r="2" spans="1:13" ht="15.75">
      <c r="A2" s="4" t="s">
        <v>35</v>
      </c>
      <c r="D2" s="22"/>
      <c r="E2" s="22"/>
      <c r="F2" s="22"/>
      <c r="G2" s="22"/>
      <c r="H2" s="22"/>
      <c r="I2" s="22"/>
      <c r="J2" s="22"/>
      <c r="K2" s="22"/>
      <c r="L2" s="22"/>
      <c r="M2" s="22"/>
    </row>
    <row r="4" spans="1:13" ht="18.75" customHeight="1">
      <c r="A4" s="281" t="s">
        <v>243</v>
      </c>
      <c r="B4" s="281"/>
      <c r="C4" s="281"/>
      <c r="D4" s="281"/>
      <c r="E4" s="281"/>
      <c r="F4" s="281"/>
      <c r="G4" s="281"/>
      <c r="H4" s="281"/>
      <c r="I4" s="281"/>
      <c r="J4" s="281"/>
      <c r="K4" s="281"/>
      <c r="L4" s="281"/>
      <c r="M4" s="281"/>
    </row>
    <row r="5" spans="1:13" ht="18.75" customHeight="1">
      <c r="A5" s="281" t="s">
        <v>375</v>
      </c>
      <c r="B5" s="281"/>
      <c r="C5" s="281"/>
      <c r="D5" s="281"/>
      <c r="E5" s="281"/>
      <c r="F5" s="281"/>
      <c r="G5" s="281"/>
      <c r="H5" s="281"/>
      <c r="I5" s="281"/>
      <c r="J5" s="281"/>
      <c r="K5" s="281"/>
      <c r="L5" s="281"/>
      <c r="M5" s="281"/>
    </row>
    <row r="6" spans="1:13" ht="19.5" customHeight="1">
      <c r="A6" s="280" t="s">
        <v>376</v>
      </c>
      <c r="B6" s="280"/>
      <c r="C6" s="280"/>
      <c r="D6" s="280"/>
      <c r="E6" s="280"/>
      <c r="F6" s="280"/>
      <c r="G6" s="280"/>
      <c r="H6" s="280"/>
      <c r="I6" s="280"/>
      <c r="J6" s="280"/>
      <c r="K6" s="280"/>
      <c r="L6" s="280"/>
      <c r="M6" s="280"/>
    </row>
    <row r="7" spans="1:13" ht="18.75">
      <c r="A7" s="6"/>
      <c r="B7" s="7"/>
      <c r="C7" s="7"/>
      <c r="J7" s="301" t="s">
        <v>16</v>
      </c>
      <c r="K7" s="301"/>
      <c r="L7" s="301"/>
      <c r="M7" s="301"/>
    </row>
    <row r="8" spans="1:13" ht="15.75" customHeight="1">
      <c r="A8" s="290" t="s">
        <v>2</v>
      </c>
      <c r="B8" s="290" t="s">
        <v>108</v>
      </c>
      <c r="C8" s="295" t="s">
        <v>231</v>
      </c>
      <c r="D8" s="299"/>
      <c r="E8" s="299"/>
      <c r="F8" s="299"/>
      <c r="G8" s="299"/>
      <c r="H8" s="299"/>
      <c r="I8" s="299"/>
      <c r="J8" s="299"/>
      <c r="K8" s="299"/>
      <c r="L8" s="299"/>
      <c r="M8" s="300"/>
    </row>
    <row r="9" spans="1:13" ht="19.5" customHeight="1">
      <c r="A9" s="290"/>
      <c r="B9" s="290"/>
      <c r="C9" s="296"/>
      <c r="D9" s="290" t="s">
        <v>235</v>
      </c>
      <c r="E9" s="295" t="s">
        <v>245</v>
      </c>
      <c r="F9" s="290" t="s">
        <v>318</v>
      </c>
      <c r="G9" s="295" t="s">
        <v>99</v>
      </c>
      <c r="H9" s="290" t="s">
        <v>101</v>
      </c>
      <c r="I9" s="293" t="s">
        <v>239</v>
      </c>
      <c r="J9" s="294"/>
      <c r="K9" s="290" t="s">
        <v>244</v>
      </c>
      <c r="L9" s="290" t="s">
        <v>241</v>
      </c>
      <c r="M9" s="290" t="s">
        <v>251</v>
      </c>
    </row>
    <row r="10" spans="1:16" ht="72" customHeight="1">
      <c r="A10" s="290"/>
      <c r="B10" s="290"/>
      <c r="C10" s="297"/>
      <c r="D10" s="290"/>
      <c r="E10" s="297"/>
      <c r="F10" s="290"/>
      <c r="G10" s="297"/>
      <c r="H10" s="290"/>
      <c r="I10" s="88" t="s">
        <v>240</v>
      </c>
      <c r="J10" s="91" t="s">
        <v>246</v>
      </c>
      <c r="K10" s="290"/>
      <c r="L10" s="290"/>
      <c r="M10" s="290"/>
      <c r="O10" s="3">
        <v>340779205.81218</v>
      </c>
      <c r="P10" s="71">
        <f>C12-O10</f>
        <v>-1929000</v>
      </c>
    </row>
    <row r="11" spans="1:16" ht="18" customHeight="1">
      <c r="A11" s="21" t="s">
        <v>8</v>
      </c>
      <c r="B11" s="21" t="s">
        <v>7</v>
      </c>
      <c r="C11" s="21">
        <v>1</v>
      </c>
      <c r="D11" s="21">
        <v>3</v>
      </c>
      <c r="E11" s="21">
        <v>4</v>
      </c>
      <c r="F11" s="34">
        <v>5</v>
      </c>
      <c r="G11" s="21">
        <v>6</v>
      </c>
      <c r="H11" s="21">
        <v>7</v>
      </c>
      <c r="I11" s="21">
        <v>8</v>
      </c>
      <c r="J11" s="21">
        <v>9</v>
      </c>
      <c r="K11" s="21">
        <v>10</v>
      </c>
      <c r="L11" s="21">
        <v>11</v>
      </c>
      <c r="M11" s="21">
        <v>12</v>
      </c>
      <c r="P11" s="3">
        <v>1929000</v>
      </c>
    </row>
    <row r="12" spans="1:16" ht="21" customHeight="1">
      <c r="A12" s="89"/>
      <c r="B12" s="90" t="s">
        <v>107</v>
      </c>
      <c r="C12" s="92">
        <f>SUM(C13:C133)</f>
        <v>338850205.81218</v>
      </c>
      <c r="D12" s="92">
        <f aca="true" t="shared" si="0" ref="D12:M12">SUM(D13:D133)</f>
        <v>239559503.81217998</v>
      </c>
      <c r="E12" s="92">
        <f t="shared" si="0"/>
        <v>0</v>
      </c>
      <c r="F12" s="92">
        <f t="shared" si="0"/>
        <v>5439411</v>
      </c>
      <c r="G12" s="92">
        <f t="shared" si="0"/>
        <v>6998715</v>
      </c>
      <c r="H12" s="92">
        <f t="shared" si="0"/>
        <v>18767195</v>
      </c>
      <c r="I12" s="92">
        <f t="shared" si="0"/>
        <v>7576457</v>
      </c>
      <c r="J12" s="92">
        <f t="shared" si="0"/>
        <v>4550119</v>
      </c>
      <c r="K12" s="92">
        <f t="shared" si="0"/>
        <v>36876621</v>
      </c>
      <c r="L12" s="92">
        <f t="shared" si="0"/>
        <v>29814960</v>
      </c>
      <c r="M12" s="92">
        <f t="shared" si="0"/>
        <v>1393800</v>
      </c>
      <c r="P12" s="71">
        <f>P10+P11</f>
        <v>0</v>
      </c>
    </row>
    <row r="13" spans="1:13" s="195" customFormat="1" ht="19.5" customHeight="1">
      <c r="A13" s="134">
        <v>1</v>
      </c>
      <c r="B13" s="135" t="s">
        <v>247</v>
      </c>
      <c r="C13" s="119">
        <f>D13+E13+F13+G13+H13+K13+L13+M13</f>
        <v>1214939</v>
      </c>
      <c r="D13" s="122">
        <v>1214939</v>
      </c>
      <c r="E13" s="119"/>
      <c r="F13" s="119"/>
      <c r="G13" s="122"/>
      <c r="H13" s="122"/>
      <c r="I13" s="122"/>
      <c r="J13" s="122"/>
      <c r="K13" s="122"/>
      <c r="L13" s="122"/>
      <c r="M13" s="228"/>
    </row>
    <row r="14" spans="1:13" s="195" customFormat="1" ht="19.5" customHeight="1">
      <c r="A14" s="134">
        <v>2</v>
      </c>
      <c r="B14" s="135" t="s">
        <v>222</v>
      </c>
      <c r="C14" s="119">
        <f aca="true" t="shared" si="1" ref="C14:C77">D14+E14+F14+G14+H14+K14+L14+M14</f>
        <v>2835709</v>
      </c>
      <c r="D14" s="122">
        <v>2835709</v>
      </c>
      <c r="E14" s="119"/>
      <c r="F14" s="119"/>
      <c r="G14" s="122"/>
      <c r="H14" s="122"/>
      <c r="I14" s="122"/>
      <c r="J14" s="122"/>
      <c r="K14" s="122"/>
      <c r="L14" s="122"/>
      <c r="M14" s="228"/>
    </row>
    <row r="15" spans="1:13" s="195" customFormat="1" ht="19.5" customHeight="1">
      <c r="A15" s="134">
        <v>3</v>
      </c>
      <c r="B15" s="215" t="s">
        <v>109</v>
      </c>
      <c r="C15" s="119">
        <f t="shared" si="1"/>
        <v>1922668</v>
      </c>
      <c r="D15" s="122">
        <v>1922668</v>
      </c>
      <c r="E15" s="119"/>
      <c r="F15" s="119"/>
      <c r="G15" s="122"/>
      <c r="H15" s="122"/>
      <c r="I15" s="122"/>
      <c r="J15" s="122"/>
      <c r="K15" s="122"/>
      <c r="L15" s="122"/>
      <c r="M15" s="228"/>
    </row>
    <row r="16" spans="1:13" s="195" customFormat="1" ht="19.5" customHeight="1">
      <c r="A16" s="134">
        <v>4</v>
      </c>
      <c r="B16" s="215" t="s">
        <v>110</v>
      </c>
      <c r="C16" s="119">
        <f t="shared" si="1"/>
        <v>4571696</v>
      </c>
      <c r="D16" s="122">
        <v>4571696</v>
      </c>
      <c r="E16" s="119"/>
      <c r="F16" s="119"/>
      <c r="G16" s="122"/>
      <c r="H16" s="122"/>
      <c r="I16" s="122"/>
      <c r="J16" s="122"/>
      <c r="K16" s="122"/>
      <c r="L16" s="122"/>
      <c r="M16" s="228"/>
    </row>
    <row r="17" spans="1:13" s="195" customFormat="1" ht="19.5" customHeight="1">
      <c r="A17" s="134">
        <v>5</v>
      </c>
      <c r="B17" s="215" t="s">
        <v>111</v>
      </c>
      <c r="C17" s="119">
        <f t="shared" si="1"/>
        <v>2732915</v>
      </c>
      <c r="D17" s="122">
        <v>2732915</v>
      </c>
      <c r="E17" s="119"/>
      <c r="F17" s="119"/>
      <c r="G17" s="122"/>
      <c r="H17" s="122"/>
      <c r="I17" s="122"/>
      <c r="J17" s="122"/>
      <c r="K17" s="122"/>
      <c r="L17" s="122"/>
      <c r="M17" s="228"/>
    </row>
    <row r="18" spans="1:13" s="195" customFormat="1" ht="19.5" customHeight="1">
      <c r="A18" s="134">
        <v>6</v>
      </c>
      <c r="B18" s="215" t="s">
        <v>112</v>
      </c>
      <c r="C18" s="119">
        <f t="shared" si="1"/>
        <v>3346865</v>
      </c>
      <c r="D18" s="122">
        <v>3346865</v>
      </c>
      <c r="E18" s="119"/>
      <c r="F18" s="119"/>
      <c r="G18" s="122"/>
      <c r="H18" s="122"/>
      <c r="I18" s="122"/>
      <c r="J18" s="122"/>
      <c r="K18" s="122"/>
      <c r="L18" s="122"/>
      <c r="M18" s="228"/>
    </row>
    <row r="19" spans="1:13" s="195" customFormat="1" ht="19.5" customHeight="1">
      <c r="A19" s="134">
        <v>7</v>
      </c>
      <c r="B19" s="215" t="s">
        <v>113</v>
      </c>
      <c r="C19" s="119">
        <f t="shared" si="1"/>
        <v>3330035</v>
      </c>
      <c r="D19" s="122">
        <v>3330035</v>
      </c>
      <c r="E19" s="119"/>
      <c r="F19" s="119"/>
      <c r="G19" s="122"/>
      <c r="H19" s="122"/>
      <c r="I19" s="122"/>
      <c r="J19" s="122"/>
      <c r="K19" s="122"/>
      <c r="L19" s="122"/>
      <c r="M19" s="228"/>
    </row>
    <row r="20" spans="1:13" s="195" customFormat="1" ht="19.5" customHeight="1">
      <c r="A20" s="134">
        <v>8</v>
      </c>
      <c r="B20" s="215" t="s">
        <v>273</v>
      </c>
      <c r="C20" s="119">
        <f t="shared" si="1"/>
        <v>1278956</v>
      </c>
      <c r="D20" s="122">
        <v>1278956</v>
      </c>
      <c r="E20" s="119"/>
      <c r="F20" s="119"/>
      <c r="G20" s="122"/>
      <c r="H20" s="122"/>
      <c r="I20" s="122"/>
      <c r="J20" s="122"/>
      <c r="K20" s="122"/>
      <c r="L20" s="122"/>
      <c r="M20" s="228"/>
    </row>
    <row r="21" spans="1:13" s="195" customFormat="1" ht="19.5" customHeight="1">
      <c r="A21" s="134">
        <v>9</v>
      </c>
      <c r="B21" s="215" t="s">
        <v>11</v>
      </c>
      <c r="C21" s="119">
        <f t="shared" si="1"/>
        <v>1963234</v>
      </c>
      <c r="D21" s="122">
        <v>1963234</v>
      </c>
      <c r="E21" s="119"/>
      <c r="F21" s="119"/>
      <c r="G21" s="122"/>
      <c r="H21" s="122"/>
      <c r="I21" s="122"/>
      <c r="J21" s="122"/>
      <c r="K21" s="122"/>
      <c r="L21" s="122"/>
      <c r="M21" s="228"/>
    </row>
    <row r="22" spans="1:13" s="195" customFormat="1" ht="19.5" customHeight="1">
      <c r="A22" s="134">
        <v>10</v>
      </c>
      <c r="B22" s="215" t="s">
        <v>10</v>
      </c>
      <c r="C22" s="119">
        <f t="shared" si="1"/>
        <v>2238579</v>
      </c>
      <c r="D22" s="122">
        <v>2238579</v>
      </c>
      <c r="E22" s="119"/>
      <c r="F22" s="119"/>
      <c r="G22" s="122"/>
      <c r="H22" s="122"/>
      <c r="I22" s="122"/>
      <c r="J22" s="122"/>
      <c r="K22" s="122"/>
      <c r="L22" s="122"/>
      <c r="M22" s="228"/>
    </row>
    <row r="23" spans="1:13" s="195" customFormat="1" ht="19.5" customHeight="1">
      <c r="A23" s="134">
        <v>11</v>
      </c>
      <c r="B23" s="215" t="s">
        <v>12</v>
      </c>
      <c r="C23" s="119">
        <f t="shared" si="1"/>
        <v>2589836</v>
      </c>
      <c r="D23" s="122">
        <v>2589836</v>
      </c>
      <c r="E23" s="119"/>
      <c r="F23" s="119"/>
      <c r="G23" s="122"/>
      <c r="H23" s="122"/>
      <c r="I23" s="122"/>
      <c r="J23" s="122"/>
      <c r="K23" s="122"/>
      <c r="L23" s="122"/>
      <c r="M23" s="228"/>
    </row>
    <row r="24" spans="1:13" s="195" customFormat="1" ht="19.5" customHeight="1">
      <c r="A24" s="134">
        <v>12</v>
      </c>
      <c r="B24" s="215" t="s">
        <v>13</v>
      </c>
      <c r="C24" s="119">
        <f t="shared" si="1"/>
        <v>2997770</v>
      </c>
      <c r="D24" s="122">
        <v>2997770</v>
      </c>
      <c r="E24" s="119"/>
      <c r="F24" s="119"/>
      <c r="G24" s="122"/>
      <c r="H24" s="122"/>
      <c r="I24" s="122"/>
      <c r="J24" s="122"/>
      <c r="K24" s="122"/>
      <c r="L24" s="122"/>
      <c r="M24" s="228"/>
    </row>
    <row r="25" spans="1:13" s="195" customFormat="1" ht="19.5" customHeight="1">
      <c r="A25" s="134">
        <v>13</v>
      </c>
      <c r="B25" s="215" t="s">
        <v>114</v>
      </c>
      <c r="C25" s="119">
        <f t="shared" si="1"/>
        <v>2924368</v>
      </c>
      <c r="D25" s="122">
        <v>2924368</v>
      </c>
      <c r="E25" s="119"/>
      <c r="F25" s="119"/>
      <c r="G25" s="122"/>
      <c r="H25" s="122"/>
      <c r="I25" s="122"/>
      <c r="J25" s="122"/>
      <c r="K25" s="122"/>
      <c r="L25" s="122"/>
      <c r="M25" s="228"/>
    </row>
    <row r="26" spans="1:13" s="195" customFormat="1" ht="19.5" customHeight="1">
      <c r="A26" s="134">
        <v>14</v>
      </c>
      <c r="B26" s="215" t="s">
        <v>14</v>
      </c>
      <c r="C26" s="119">
        <f t="shared" si="1"/>
        <v>3049301</v>
      </c>
      <c r="D26" s="122">
        <v>3049301</v>
      </c>
      <c r="E26" s="119"/>
      <c r="F26" s="119"/>
      <c r="G26" s="122"/>
      <c r="H26" s="122"/>
      <c r="I26" s="122"/>
      <c r="J26" s="122"/>
      <c r="K26" s="122"/>
      <c r="L26" s="122"/>
      <c r="M26" s="228"/>
    </row>
    <row r="27" spans="1:13" s="195" customFormat="1" ht="19.5" customHeight="1">
      <c r="A27" s="134">
        <v>15</v>
      </c>
      <c r="B27" s="215" t="s">
        <v>115</v>
      </c>
      <c r="C27" s="119">
        <f t="shared" si="1"/>
        <v>2233179</v>
      </c>
      <c r="D27" s="122">
        <v>2233179</v>
      </c>
      <c r="E27" s="119"/>
      <c r="F27" s="119"/>
      <c r="G27" s="122"/>
      <c r="H27" s="122"/>
      <c r="I27" s="122"/>
      <c r="J27" s="122"/>
      <c r="K27" s="122"/>
      <c r="L27" s="122"/>
      <c r="M27" s="228"/>
    </row>
    <row r="28" spans="1:13" s="195" customFormat="1" ht="19.5" customHeight="1">
      <c r="A28" s="136">
        <v>16</v>
      </c>
      <c r="B28" s="216" t="s">
        <v>116</v>
      </c>
      <c r="C28" s="120">
        <f t="shared" si="1"/>
        <v>3595812</v>
      </c>
      <c r="D28" s="123">
        <v>3595812</v>
      </c>
      <c r="E28" s="120"/>
      <c r="F28" s="120"/>
      <c r="G28" s="123"/>
      <c r="H28" s="123"/>
      <c r="I28" s="123"/>
      <c r="J28" s="123"/>
      <c r="K28" s="123"/>
      <c r="L28" s="123"/>
      <c r="M28" s="194"/>
    </row>
    <row r="29" spans="1:13" s="195" customFormat="1" ht="19.5" customHeight="1">
      <c r="A29" s="137">
        <v>17</v>
      </c>
      <c r="B29" s="217" t="s">
        <v>117</v>
      </c>
      <c r="C29" s="230">
        <f t="shared" si="1"/>
        <v>3051459</v>
      </c>
      <c r="D29" s="121">
        <v>3051459</v>
      </c>
      <c r="E29" s="121"/>
      <c r="F29" s="121"/>
      <c r="G29" s="121"/>
      <c r="H29" s="121"/>
      <c r="I29" s="121"/>
      <c r="J29" s="121"/>
      <c r="K29" s="121"/>
      <c r="L29" s="121"/>
      <c r="M29" s="229"/>
    </row>
    <row r="30" spans="1:13" s="195" customFormat="1" ht="19.5" customHeight="1">
      <c r="A30" s="134">
        <v>18</v>
      </c>
      <c r="B30" s="215" t="s">
        <v>15</v>
      </c>
      <c r="C30" s="119">
        <f t="shared" si="1"/>
        <v>3665403</v>
      </c>
      <c r="D30" s="122">
        <v>3665403</v>
      </c>
      <c r="E30" s="122"/>
      <c r="F30" s="122"/>
      <c r="G30" s="122"/>
      <c r="H30" s="122"/>
      <c r="I30" s="122"/>
      <c r="J30" s="122"/>
      <c r="K30" s="122"/>
      <c r="L30" s="122"/>
      <c r="M30" s="228"/>
    </row>
    <row r="31" spans="1:13" s="195" customFormat="1" ht="19.5" customHeight="1">
      <c r="A31" s="134">
        <v>19</v>
      </c>
      <c r="B31" s="215" t="s">
        <v>118</v>
      </c>
      <c r="C31" s="119">
        <f t="shared" si="1"/>
        <v>3094441</v>
      </c>
      <c r="D31" s="122">
        <v>3094441</v>
      </c>
      <c r="E31" s="122"/>
      <c r="F31" s="122"/>
      <c r="G31" s="122"/>
      <c r="H31" s="122"/>
      <c r="I31" s="122"/>
      <c r="J31" s="122"/>
      <c r="K31" s="122"/>
      <c r="L31" s="122"/>
      <c r="M31" s="228"/>
    </row>
    <row r="32" spans="1:13" s="195" customFormat="1" ht="19.5" customHeight="1">
      <c r="A32" s="134">
        <v>20</v>
      </c>
      <c r="B32" s="215" t="s">
        <v>119</v>
      </c>
      <c r="C32" s="119">
        <f t="shared" si="1"/>
        <v>3886557</v>
      </c>
      <c r="D32" s="122">
        <v>3886557</v>
      </c>
      <c r="E32" s="122"/>
      <c r="F32" s="122"/>
      <c r="G32" s="122"/>
      <c r="H32" s="122"/>
      <c r="I32" s="122"/>
      <c r="J32" s="122"/>
      <c r="K32" s="122"/>
      <c r="L32" s="122"/>
      <c r="M32" s="228"/>
    </row>
    <row r="33" spans="1:13" s="195" customFormat="1" ht="19.5" customHeight="1">
      <c r="A33" s="134">
        <v>21</v>
      </c>
      <c r="B33" s="215" t="s">
        <v>120</v>
      </c>
      <c r="C33" s="119">
        <f t="shared" si="1"/>
        <v>2858040</v>
      </c>
      <c r="D33" s="122">
        <v>2858040</v>
      </c>
      <c r="E33" s="122"/>
      <c r="F33" s="122"/>
      <c r="G33" s="122"/>
      <c r="H33" s="122"/>
      <c r="I33" s="122"/>
      <c r="J33" s="122"/>
      <c r="K33" s="122"/>
      <c r="L33" s="122"/>
      <c r="M33" s="228"/>
    </row>
    <row r="34" spans="1:13" s="195" customFormat="1" ht="19.5" customHeight="1">
      <c r="A34" s="134">
        <v>22</v>
      </c>
      <c r="B34" s="215" t="s">
        <v>121</v>
      </c>
      <c r="C34" s="119">
        <f t="shared" si="1"/>
        <v>4209345</v>
      </c>
      <c r="D34" s="122">
        <v>4209345</v>
      </c>
      <c r="E34" s="122"/>
      <c r="F34" s="122"/>
      <c r="G34" s="122"/>
      <c r="H34" s="122"/>
      <c r="I34" s="122"/>
      <c r="J34" s="122"/>
      <c r="K34" s="122"/>
      <c r="L34" s="122"/>
      <c r="M34" s="228"/>
    </row>
    <row r="35" spans="1:13" s="195" customFormat="1" ht="19.5" customHeight="1">
      <c r="A35" s="134">
        <v>23</v>
      </c>
      <c r="B35" s="215" t="s">
        <v>122</v>
      </c>
      <c r="C35" s="119">
        <f t="shared" si="1"/>
        <v>2848016</v>
      </c>
      <c r="D35" s="122">
        <v>2848016</v>
      </c>
      <c r="E35" s="122"/>
      <c r="F35" s="122"/>
      <c r="G35" s="122"/>
      <c r="H35" s="122"/>
      <c r="I35" s="122"/>
      <c r="J35" s="122"/>
      <c r="K35" s="122"/>
      <c r="L35" s="122"/>
      <c r="M35" s="228"/>
    </row>
    <row r="36" spans="1:13" s="195" customFormat="1" ht="19.5" customHeight="1">
      <c r="A36" s="134">
        <v>24</v>
      </c>
      <c r="B36" s="215" t="s">
        <v>123</v>
      </c>
      <c r="C36" s="119">
        <f t="shared" si="1"/>
        <v>3161843</v>
      </c>
      <c r="D36" s="122">
        <v>3161843</v>
      </c>
      <c r="E36" s="122"/>
      <c r="F36" s="122"/>
      <c r="G36" s="122"/>
      <c r="H36" s="122"/>
      <c r="I36" s="122"/>
      <c r="J36" s="122"/>
      <c r="K36" s="122"/>
      <c r="L36" s="122"/>
      <c r="M36" s="228"/>
    </row>
    <row r="37" spans="1:13" s="195" customFormat="1" ht="19.5" customHeight="1">
      <c r="A37" s="134">
        <v>25</v>
      </c>
      <c r="B37" s="215" t="s">
        <v>124</v>
      </c>
      <c r="C37" s="119">
        <f t="shared" si="1"/>
        <v>3041739</v>
      </c>
      <c r="D37" s="122">
        <v>3041739</v>
      </c>
      <c r="E37" s="122"/>
      <c r="F37" s="122"/>
      <c r="G37" s="122"/>
      <c r="H37" s="122"/>
      <c r="I37" s="122"/>
      <c r="J37" s="122"/>
      <c r="K37" s="122"/>
      <c r="L37" s="122"/>
      <c r="M37" s="228"/>
    </row>
    <row r="38" spans="1:13" s="195" customFormat="1" ht="19.5" customHeight="1">
      <c r="A38" s="134">
        <v>26</v>
      </c>
      <c r="B38" s="215" t="s">
        <v>125</v>
      </c>
      <c r="C38" s="119">
        <f t="shared" si="1"/>
        <v>3596654</v>
      </c>
      <c r="D38" s="122">
        <v>3596654</v>
      </c>
      <c r="E38" s="122"/>
      <c r="F38" s="122"/>
      <c r="G38" s="122"/>
      <c r="H38" s="122"/>
      <c r="I38" s="122"/>
      <c r="J38" s="122"/>
      <c r="K38" s="122"/>
      <c r="L38" s="122"/>
      <c r="M38" s="228"/>
    </row>
    <row r="39" spans="1:13" s="195" customFormat="1" ht="19.5" customHeight="1">
      <c r="A39" s="134">
        <v>27</v>
      </c>
      <c r="B39" s="215" t="s">
        <v>126</v>
      </c>
      <c r="C39" s="119">
        <f t="shared" si="1"/>
        <v>2982934</v>
      </c>
      <c r="D39" s="122">
        <v>2982934</v>
      </c>
      <c r="E39" s="122"/>
      <c r="F39" s="122"/>
      <c r="G39" s="122"/>
      <c r="H39" s="122"/>
      <c r="I39" s="122"/>
      <c r="J39" s="122"/>
      <c r="K39" s="122"/>
      <c r="L39" s="122"/>
      <c r="M39" s="228"/>
    </row>
    <row r="40" spans="1:13" s="195" customFormat="1" ht="19.5" customHeight="1">
      <c r="A40" s="134">
        <v>28</v>
      </c>
      <c r="B40" s="215" t="s">
        <v>127</v>
      </c>
      <c r="C40" s="119">
        <f t="shared" si="1"/>
        <v>2475818</v>
      </c>
      <c r="D40" s="122">
        <v>2475818</v>
      </c>
      <c r="E40" s="122"/>
      <c r="F40" s="122"/>
      <c r="G40" s="122"/>
      <c r="H40" s="122"/>
      <c r="I40" s="122"/>
      <c r="J40" s="122"/>
      <c r="K40" s="122"/>
      <c r="L40" s="122"/>
      <c r="M40" s="228"/>
    </row>
    <row r="41" spans="1:13" s="195" customFormat="1" ht="19.5" customHeight="1">
      <c r="A41" s="134">
        <v>29</v>
      </c>
      <c r="B41" s="215" t="s">
        <v>128</v>
      </c>
      <c r="C41" s="119">
        <f t="shared" si="1"/>
        <v>3000579</v>
      </c>
      <c r="D41" s="122">
        <v>3000579</v>
      </c>
      <c r="E41" s="122"/>
      <c r="F41" s="122"/>
      <c r="G41" s="122"/>
      <c r="H41" s="122"/>
      <c r="I41" s="122"/>
      <c r="J41" s="122"/>
      <c r="K41" s="122"/>
      <c r="L41" s="122"/>
      <c r="M41" s="228"/>
    </row>
    <row r="42" spans="1:13" s="195" customFormat="1" ht="19.5" customHeight="1">
      <c r="A42" s="134">
        <v>30</v>
      </c>
      <c r="B42" s="215" t="s">
        <v>129</v>
      </c>
      <c r="C42" s="119">
        <f t="shared" si="1"/>
        <v>3439923</v>
      </c>
      <c r="D42" s="122">
        <v>3439923</v>
      </c>
      <c r="E42" s="122"/>
      <c r="F42" s="122"/>
      <c r="G42" s="122"/>
      <c r="H42" s="122"/>
      <c r="I42" s="122"/>
      <c r="J42" s="122"/>
      <c r="K42" s="122"/>
      <c r="L42" s="122"/>
      <c r="M42" s="228"/>
    </row>
    <row r="43" spans="1:13" s="195" customFormat="1" ht="19.5" customHeight="1">
      <c r="A43" s="134">
        <v>31</v>
      </c>
      <c r="B43" s="215" t="s">
        <v>130</v>
      </c>
      <c r="C43" s="119">
        <f t="shared" si="1"/>
        <v>2759415</v>
      </c>
      <c r="D43" s="122">
        <v>2759415</v>
      </c>
      <c r="E43" s="122"/>
      <c r="F43" s="122"/>
      <c r="G43" s="122"/>
      <c r="H43" s="122"/>
      <c r="I43" s="122"/>
      <c r="J43" s="122"/>
      <c r="K43" s="122"/>
      <c r="L43" s="122"/>
      <c r="M43" s="228"/>
    </row>
    <row r="44" spans="1:13" s="195" customFormat="1" ht="19.5" customHeight="1">
      <c r="A44" s="134">
        <v>32</v>
      </c>
      <c r="B44" s="215" t="s">
        <v>131</v>
      </c>
      <c r="C44" s="119">
        <f t="shared" si="1"/>
        <v>1620453</v>
      </c>
      <c r="D44" s="122">
        <v>1620453</v>
      </c>
      <c r="E44" s="122"/>
      <c r="F44" s="122"/>
      <c r="G44" s="122"/>
      <c r="H44" s="122"/>
      <c r="I44" s="122"/>
      <c r="J44" s="122"/>
      <c r="K44" s="122"/>
      <c r="L44" s="122"/>
      <c r="M44" s="228"/>
    </row>
    <row r="45" spans="1:13" s="195" customFormat="1" ht="19.5" customHeight="1">
      <c r="A45" s="134">
        <v>33</v>
      </c>
      <c r="B45" s="215" t="s">
        <v>132</v>
      </c>
      <c r="C45" s="119">
        <f t="shared" si="1"/>
        <v>4050088</v>
      </c>
      <c r="D45" s="122">
        <v>4050088</v>
      </c>
      <c r="E45" s="122"/>
      <c r="F45" s="122"/>
      <c r="G45" s="122"/>
      <c r="H45" s="122"/>
      <c r="I45" s="122"/>
      <c r="J45" s="122"/>
      <c r="K45" s="122"/>
      <c r="L45" s="122"/>
      <c r="M45" s="228"/>
    </row>
    <row r="46" spans="1:13" s="195" customFormat="1" ht="19.5" customHeight="1">
      <c r="A46" s="134">
        <v>34</v>
      </c>
      <c r="B46" s="215" t="s">
        <v>133</v>
      </c>
      <c r="C46" s="119">
        <f t="shared" si="1"/>
        <v>2440904</v>
      </c>
      <c r="D46" s="122">
        <v>2440904</v>
      </c>
      <c r="E46" s="196"/>
      <c r="F46" s="196"/>
      <c r="G46" s="122"/>
      <c r="H46" s="122"/>
      <c r="I46" s="122"/>
      <c r="J46" s="122"/>
      <c r="K46" s="122"/>
      <c r="L46" s="122"/>
      <c r="M46" s="228"/>
    </row>
    <row r="47" spans="1:13" s="195" customFormat="1" ht="19.5" customHeight="1">
      <c r="A47" s="134">
        <v>35</v>
      </c>
      <c r="B47" s="215" t="s">
        <v>134</v>
      </c>
      <c r="C47" s="119">
        <f t="shared" si="1"/>
        <v>3109126</v>
      </c>
      <c r="D47" s="122">
        <v>3109126</v>
      </c>
      <c r="E47" s="196"/>
      <c r="F47" s="196"/>
      <c r="G47" s="122"/>
      <c r="H47" s="122"/>
      <c r="I47" s="122"/>
      <c r="J47" s="122"/>
      <c r="K47" s="122"/>
      <c r="L47" s="122"/>
      <c r="M47" s="228"/>
    </row>
    <row r="48" spans="1:13" s="195" customFormat="1" ht="19.5" customHeight="1">
      <c r="A48" s="134">
        <v>36</v>
      </c>
      <c r="B48" s="215" t="s">
        <v>361</v>
      </c>
      <c r="C48" s="119">
        <f t="shared" si="1"/>
        <v>2457637</v>
      </c>
      <c r="D48" s="122">
        <v>2457637</v>
      </c>
      <c r="E48" s="122"/>
      <c r="F48" s="196"/>
      <c r="G48" s="122"/>
      <c r="H48" s="122"/>
      <c r="I48" s="122"/>
      <c r="J48" s="122"/>
      <c r="K48" s="122"/>
      <c r="L48" s="122"/>
      <c r="M48" s="228"/>
    </row>
    <row r="49" spans="1:13" s="195" customFormat="1" ht="19.5" customHeight="1">
      <c r="A49" s="134">
        <v>37</v>
      </c>
      <c r="B49" s="215" t="s">
        <v>362</v>
      </c>
      <c r="C49" s="119">
        <f t="shared" si="1"/>
        <v>2016468</v>
      </c>
      <c r="D49" s="122">
        <v>2016468</v>
      </c>
      <c r="E49" s="196"/>
      <c r="F49" s="196"/>
      <c r="G49" s="122"/>
      <c r="H49" s="122"/>
      <c r="I49" s="122"/>
      <c r="J49" s="122"/>
      <c r="K49" s="122"/>
      <c r="L49" s="122"/>
      <c r="M49" s="228"/>
    </row>
    <row r="50" spans="1:13" s="195" customFormat="1" ht="19.5" customHeight="1">
      <c r="A50" s="134">
        <v>38</v>
      </c>
      <c r="B50" s="215" t="s">
        <v>274</v>
      </c>
      <c r="C50" s="119">
        <f t="shared" si="1"/>
        <v>4920291</v>
      </c>
      <c r="D50" s="122">
        <v>4920291</v>
      </c>
      <c r="E50" s="196"/>
      <c r="F50" s="196"/>
      <c r="G50" s="122"/>
      <c r="H50" s="122"/>
      <c r="I50" s="122"/>
      <c r="J50" s="122"/>
      <c r="K50" s="122"/>
      <c r="L50" s="122"/>
      <c r="M50" s="228"/>
    </row>
    <row r="51" spans="1:13" s="195" customFormat="1" ht="19.5" customHeight="1">
      <c r="A51" s="134">
        <v>39</v>
      </c>
      <c r="B51" s="215" t="s">
        <v>135</v>
      </c>
      <c r="C51" s="119">
        <f t="shared" si="1"/>
        <v>3131998</v>
      </c>
      <c r="D51" s="122">
        <v>3131998</v>
      </c>
      <c r="E51" s="196"/>
      <c r="F51" s="196"/>
      <c r="G51" s="122"/>
      <c r="H51" s="122"/>
      <c r="I51" s="122"/>
      <c r="J51" s="122"/>
      <c r="K51" s="122"/>
      <c r="L51" s="122"/>
      <c r="M51" s="228"/>
    </row>
    <row r="52" spans="1:13" s="195" customFormat="1" ht="19.5" customHeight="1">
      <c r="A52" s="134">
        <v>40</v>
      </c>
      <c r="B52" s="215" t="s">
        <v>136</v>
      </c>
      <c r="C52" s="119">
        <f t="shared" si="1"/>
        <v>3374982</v>
      </c>
      <c r="D52" s="122">
        <v>3374982</v>
      </c>
      <c r="E52" s="196"/>
      <c r="F52" s="196"/>
      <c r="G52" s="122"/>
      <c r="H52" s="122"/>
      <c r="I52" s="122"/>
      <c r="J52" s="122"/>
      <c r="K52" s="122"/>
      <c r="L52" s="122"/>
      <c r="M52" s="228"/>
    </row>
    <row r="53" spans="1:13" s="195" customFormat="1" ht="19.5" customHeight="1">
      <c r="A53" s="134">
        <v>41</v>
      </c>
      <c r="B53" s="215" t="s">
        <v>137</v>
      </c>
      <c r="C53" s="119">
        <f t="shared" si="1"/>
        <v>4866857</v>
      </c>
      <c r="D53" s="122">
        <v>4866857</v>
      </c>
      <c r="E53" s="196"/>
      <c r="F53" s="196"/>
      <c r="G53" s="122"/>
      <c r="H53" s="122"/>
      <c r="I53" s="122"/>
      <c r="J53" s="122"/>
      <c r="K53" s="122"/>
      <c r="L53" s="122"/>
      <c r="M53" s="228"/>
    </row>
    <row r="54" spans="1:13" s="195" customFormat="1" ht="19.5" customHeight="1">
      <c r="A54" s="134">
        <v>42</v>
      </c>
      <c r="B54" s="215" t="s">
        <v>138</v>
      </c>
      <c r="C54" s="119">
        <f t="shared" si="1"/>
        <v>5036080</v>
      </c>
      <c r="D54" s="122">
        <v>5036080</v>
      </c>
      <c r="E54" s="196"/>
      <c r="F54" s="196"/>
      <c r="G54" s="122"/>
      <c r="H54" s="122"/>
      <c r="I54" s="122"/>
      <c r="J54" s="122"/>
      <c r="K54" s="122"/>
      <c r="L54" s="122"/>
      <c r="M54" s="228"/>
    </row>
    <row r="55" spans="1:13" s="195" customFormat="1" ht="19.5" customHeight="1">
      <c r="A55" s="134">
        <v>43</v>
      </c>
      <c r="B55" s="215" t="s">
        <v>139</v>
      </c>
      <c r="C55" s="119">
        <f t="shared" si="1"/>
        <v>4418083</v>
      </c>
      <c r="D55" s="122">
        <v>4418083</v>
      </c>
      <c r="E55" s="196"/>
      <c r="F55" s="196"/>
      <c r="G55" s="122"/>
      <c r="H55" s="122"/>
      <c r="I55" s="122"/>
      <c r="J55" s="122"/>
      <c r="K55" s="122"/>
      <c r="L55" s="122"/>
      <c r="M55" s="228"/>
    </row>
    <row r="56" spans="1:13" s="195" customFormat="1" ht="19.5" customHeight="1">
      <c r="A56" s="134">
        <v>44</v>
      </c>
      <c r="B56" s="215" t="s">
        <v>140</v>
      </c>
      <c r="C56" s="119">
        <f t="shared" si="1"/>
        <v>2660591</v>
      </c>
      <c r="D56" s="122">
        <v>2660591</v>
      </c>
      <c r="E56" s="196"/>
      <c r="F56" s="196"/>
      <c r="G56" s="122"/>
      <c r="H56" s="122"/>
      <c r="I56" s="122"/>
      <c r="J56" s="122"/>
      <c r="K56" s="122"/>
      <c r="L56" s="122"/>
      <c r="M56" s="228"/>
    </row>
    <row r="57" spans="1:13" s="195" customFormat="1" ht="19.5" customHeight="1">
      <c r="A57" s="136">
        <v>45</v>
      </c>
      <c r="B57" s="231" t="s">
        <v>141</v>
      </c>
      <c r="C57" s="120">
        <f t="shared" si="1"/>
        <v>3910566</v>
      </c>
      <c r="D57" s="123">
        <v>3910566</v>
      </c>
      <c r="E57" s="197"/>
      <c r="F57" s="197"/>
      <c r="G57" s="123"/>
      <c r="H57" s="123"/>
      <c r="I57" s="123"/>
      <c r="J57" s="123"/>
      <c r="K57" s="123"/>
      <c r="L57" s="123"/>
      <c r="M57" s="194"/>
    </row>
    <row r="58" spans="1:13" s="195" customFormat="1" ht="19.5" customHeight="1">
      <c r="A58" s="137">
        <v>46</v>
      </c>
      <c r="B58" s="218" t="s">
        <v>142</v>
      </c>
      <c r="C58" s="121">
        <f t="shared" si="1"/>
        <v>3915615</v>
      </c>
      <c r="D58" s="121">
        <v>3915615</v>
      </c>
      <c r="E58" s="198"/>
      <c r="F58" s="198"/>
      <c r="G58" s="121"/>
      <c r="H58" s="121"/>
      <c r="I58" s="121"/>
      <c r="J58" s="121"/>
      <c r="K58" s="121"/>
      <c r="L58" s="121"/>
      <c r="M58" s="229"/>
    </row>
    <row r="59" spans="1:13" s="195" customFormat="1" ht="19.5" customHeight="1">
      <c r="A59" s="134">
        <v>47</v>
      </c>
      <c r="B59" s="219" t="s">
        <v>143</v>
      </c>
      <c r="C59" s="122">
        <f t="shared" si="1"/>
        <v>3645105</v>
      </c>
      <c r="D59" s="122">
        <v>3645105</v>
      </c>
      <c r="E59" s="196"/>
      <c r="F59" s="196"/>
      <c r="G59" s="122"/>
      <c r="H59" s="122"/>
      <c r="I59" s="122"/>
      <c r="J59" s="122"/>
      <c r="K59" s="122"/>
      <c r="L59" s="122"/>
      <c r="M59" s="228"/>
    </row>
    <row r="60" spans="1:13" s="195" customFormat="1" ht="19.5" customHeight="1">
      <c r="A60" s="134">
        <v>48</v>
      </c>
      <c r="B60" s="219" t="s">
        <v>144</v>
      </c>
      <c r="C60" s="122">
        <f t="shared" si="1"/>
        <v>4742055.4752</v>
      </c>
      <c r="D60" s="122">
        <v>4742055.4752</v>
      </c>
      <c r="E60" s="196"/>
      <c r="F60" s="196"/>
      <c r="G60" s="122"/>
      <c r="H60" s="122"/>
      <c r="I60" s="122"/>
      <c r="J60" s="122"/>
      <c r="K60" s="122"/>
      <c r="L60" s="122"/>
      <c r="M60" s="228"/>
    </row>
    <row r="61" spans="1:13" s="195" customFormat="1" ht="19.5" customHeight="1">
      <c r="A61" s="134">
        <v>49</v>
      </c>
      <c r="B61" s="219" t="s">
        <v>145</v>
      </c>
      <c r="C61" s="122">
        <f t="shared" si="1"/>
        <v>3766467</v>
      </c>
      <c r="D61" s="122">
        <v>3766467</v>
      </c>
      <c r="E61" s="196"/>
      <c r="F61" s="196"/>
      <c r="G61" s="122"/>
      <c r="H61" s="122"/>
      <c r="I61" s="122"/>
      <c r="J61" s="122"/>
      <c r="K61" s="122"/>
      <c r="L61" s="122"/>
      <c r="M61" s="228"/>
    </row>
    <row r="62" spans="1:13" s="195" customFormat="1" ht="19.5" customHeight="1">
      <c r="A62" s="134">
        <v>50</v>
      </c>
      <c r="B62" s="219" t="s">
        <v>146</v>
      </c>
      <c r="C62" s="122">
        <f t="shared" si="1"/>
        <v>4391854</v>
      </c>
      <c r="D62" s="122">
        <v>4391854</v>
      </c>
      <c r="E62" s="196"/>
      <c r="F62" s="196"/>
      <c r="G62" s="122"/>
      <c r="H62" s="122"/>
      <c r="I62" s="122"/>
      <c r="J62" s="122"/>
      <c r="K62" s="122"/>
      <c r="L62" s="122"/>
      <c r="M62" s="228"/>
    </row>
    <row r="63" spans="1:13" s="195" customFormat="1" ht="19.5" customHeight="1">
      <c r="A63" s="134">
        <v>51</v>
      </c>
      <c r="B63" s="219" t="s">
        <v>147</v>
      </c>
      <c r="C63" s="122">
        <f t="shared" si="1"/>
        <v>4442907</v>
      </c>
      <c r="D63" s="122">
        <v>4442907</v>
      </c>
      <c r="E63" s="196"/>
      <c r="F63" s="196"/>
      <c r="G63" s="122"/>
      <c r="H63" s="122"/>
      <c r="I63" s="122"/>
      <c r="J63" s="122"/>
      <c r="K63" s="122"/>
      <c r="L63" s="122"/>
      <c r="M63" s="228"/>
    </row>
    <row r="64" spans="1:13" s="195" customFormat="1" ht="19.5" customHeight="1">
      <c r="A64" s="134">
        <v>52</v>
      </c>
      <c r="B64" s="219" t="s">
        <v>148</v>
      </c>
      <c r="C64" s="122">
        <f t="shared" si="1"/>
        <v>3249267</v>
      </c>
      <c r="D64" s="122">
        <v>3249267</v>
      </c>
      <c r="E64" s="196"/>
      <c r="F64" s="196"/>
      <c r="G64" s="122"/>
      <c r="H64" s="122"/>
      <c r="I64" s="122"/>
      <c r="J64" s="122"/>
      <c r="K64" s="122"/>
      <c r="L64" s="122"/>
      <c r="M64" s="228"/>
    </row>
    <row r="65" spans="1:13" s="195" customFormat="1" ht="19.5" customHeight="1">
      <c r="A65" s="134">
        <v>53</v>
      </c>
      <c r="B65" s="219" t="s">
        <v>149</v>
      </c>
      <c r="C65" s="122">
        <f t="shared" si="1"/>
        <v>1920920</v>
      </c>
      <c r="D65" s="122">
        <v>1920920</v>
      </c>
      <c r="E65" s="196"/>
      <c r="F65" s="196"/>
      <c r="G65" s="122"/>
      <c r="H65" s="122"/>
      <c r="I65" s="122"/>
      <c r="J65" s="122"/>
      <c r="K65" s="122"/>
      <c r="L65" s="122"/>
      <c r="M65" s="228"/>
    </row>
    <row r="66" spans="1:13" s="195" customFormat="1" ht="19.5" customHeight="1">
      <c r="A66" s="134">
        <v>54</v>
      </c>
      <c r="B66" s="219" t="s">
        <v>150</v>
      </c>
      <c r="C66" s="122">
        <f t="shared" si="1"/>
        <v>3789650</v>
      </c>
      <c r="D66" s="122">
        <v>3789650</v>
      </c>
      <c r="E66" s="196"/>
      <c r="F66" s="196"/>
      <c r="G66" s="122"/>
      <c r="H66" s="122"/>
      <c r="I66" s="122"/>
      <c r="J66" s="122"/>
      <c r="K66" s="122"/>
      <c r="L66" s="122"/>
      <c r="M66" s="228"/>
    </row>
    <row r="67" spans="1:13" s="195" customFormat="1" ht="19.5" customHeight="1">
      <c r="A67" s="134">
        <v>55</v>
      </c>
      <c r="B67" s="219" t="s">
        <v>151</v>
      </c>
      <c r="C67" s="122">
        <f t="shared" si="1"/>
        <v>3008638</v>
      </c>
      <c r="D67" s="122">
        <v>3008638</v>
      </c>
      <c r="E67" s="196"/>
      <c r="F67" s="196"/>
      <c r="G67" s="122"/>
      <c r="H67" s="122"/>
      <c r="I67" s="122"/>
      <c r="J67" s="122"/>
      <c r="K67" s="122"/>
      <c r="L67" s="122"/>
      <c r="M67" s="228"/>
    </row>
    <row r="68" spans="1:13" s="195" customFormat="1" ht="19.5" customHeight="1">
      <c r="A68" s="134">
        <v>56</v>
      </c>
      <c r="B68" s="219" t="s">
        <v>152</v>
      </c>
      <c r="C68" s="122">
        <f t="shared" si="1"/>
        <v>2317428</v>
      </c>
      <c r="D68" s="122">
        <v>2317428</v>
      </c>
      <c r="E68" s="196"/>
      <c r="F68" s="196"/>
      <c r="G68" s="122"/>
      <c r="H68" s="122"/>
      <c r="I68" s="122"/>
      <c r="J68" s="122"/>
      <c r="K68" s="122"/>
      <c r="L68" s="122"/>
      <c r="M68" s="228"/>
    </row>
    <row r="69" spans="1:13" s="195" customFormat="1" ht="19.5" customHeight="1">
      <c r="A69" s="134">
        <v>57</v>
      </c>
      <c r="B69" s="219" t="s">
        <v>153</v>
      </c>
      <c r="C69" s="122">
        <f t="shared" si="1"/>
        <v>3717017</v>
      </c>
      <c r="D69" s="122">
        <v>3717017</v>
      </c>
      <c r="E69" s="122"/>
      <c r="F69" s="196"/>
      <c r="G69" s="122"/>
      <c r="H69" s="122"/>
      <c r="I69" s="122"/>
      <c r="J69" s="122"/>
      <c r="K69" s="122"/>
      <c r="L69" s="122"/>
      <c r="M69" s="228"/>
    </row>
    <row r="70" spans="1:13" s="195" customFormat="1" ht="19.5" customHeight="1">
      <c r="A70" s="134">
        <v>58</v>
      </c>
      <c r="B70" s="219" t="s">
        <v>154</v>
      </c>
      <c r="C70" s="122">
        <f t="shared" si="1"/>
        <v>2557108</v>
      </c>
      <c r="D70" s="122">
        <v>2557108</v>
      </c>
      <c r="E70" s="122"/>
      <c r="F70" s="196"/>
      <c r="G70" s="122"/>
      <c r="H70" s="122"/>
      <c r="I70" s="122"/>
      <c r="J70" s="122"/>
      <c r="K70" s="122"/>
      <c r="L70" s="122"/>
      <c r="M70" s="228"/>
    </row>
    <row r="71" spans="1:13" s="195" customFormat="1" ht="19.5" customHeight="1">
      <c r="A71" s="134">
        <v>59</v>
      </c>
      <c r="B71" s="219" t="s">
        <v>155</v>
      </c>
      <c r="C71" s="122">
        <f t="shared" si="1"/>
        <v>3296711.3369799997</v>
      </c>
      <c r="D71" s="122">
        <v>3296711.3369799997</v>
      </c>
      <c r="E71" s="196"/>
      <c r="F71" s="196"/>
      <c r="G71" s="122"/>
      <c r="H71" s="122"/>
      <c r="I71" s="122"/>
      <c r="J71" s="122"/>
      <c r="K71" s="122"/>
      <c r="L71" s="122"/>
      <c r="M71" s="228"/>
    </row>
    <row r="72" spans="1:13" s="195" customFormat="1" ht="19.5" customHeight="1">
      <c r="A72" s="134">
        <v>60</v>
      </c>
      <c r="B72" s="219" t="s">
        <v>363</v>
      </c>
      <c r="C72" s="122">
        <f t="shared" si="1"/>
        <v>4395729</v>
      </c>
      <c r="D72" s="122">
        <v>4395729</v>
      </c>
      <c r="E72" s="122"/>
      <c r="F72" s="196"/>
      <c r="G72" s="122"/>
      <c r="H72" s="122"/>
      <c r="I72" s="122"/>
      <c r="J72" s="122"/>
      <c r="K72" s="122"/>
      <c r="L72" s="122"/>
      <c r="M72" s="228"/>
    </row>
    <row r="73" spans="1:13" s="195" customFormat="1" ht="19.5" customHeight="1">
      <c r="A73" s="134">
        <v>61</v>
      </c>
      <c r="B73" s="219" t="s">
        <v>156</v>
      </c>
      <c r="C73" s="122">
        <f t="shared" si="1"/>
        <v>3761562</v>
      </c>
      <c r="D73" s="122">
        <v>3761562</v>
      </c>
      <c r="E73" s="122"/>
      <c r="F73" s="196"/>
      <c r="G73" s="122"/>
      <c r="H73" s="122"/>
      <c r="I73" s="122"/>
      <c r="J73" s="122"/>
      <c r="K73" s="122"/>
      <c r="L73" s="122"/>
      <c r="M73" s="228"/>
    </row>
    <row r="74" spans="1:13" s="195" customFormat="1" ht="19.5" customHeight="1">
      <c r="A74" s="134">
        <v>62</v>
      </c>
      <c r="B74" s="219" t="s">
        <v>157</v>
      </c>
      <c r="C74" s="122">
        <f t="shared" si="1"/>
        <v>3022778</v>
      </c>
      <c r="D74" s="122">
        <v>3022778</v>
      </c>
      <c r="E74" s="122"/>
      <c r="F74" s="196"/>
      <c r="G74" s="122"/>
      <c r="H74" s="122"/>
      <c r="I74" s="122"/>
      <c r="J74" s="122"/>
      <c r="K74" s="122"/>
      <c r="L74" s="122"/>
      <c r="M74" s="228"/>
    </row>
    <row r="75" spans="1:13" s="195" customFormat="1" ht="19.5" customHeight="1">
      <c r="A75" s="134">
        <v>63</v>
      </c>
      <c r="B75" s="219" t="s">
        <v>158</v>
      </c>
      <c r="C75" s="122">
        <f t="shared" si="1"/>
        <v>4595805</v>
      </c>
      <c r="D75" s="122">
        <v>4595805</v>
      </c>
      <c r="E75" s="122"/>
      <c r="F75" s="196"/>
      <c r="G75" s="122"/>
      <c r="H75" s="122"/>
      <c r="I75" s="122"/>
      <c r="J75" s="122"/>
      <c r="K75" s="122"/>
      <c r="L75" s="122"/>
      <c r="M75" s="228"/>
    </row>
    <row r="76" spans="1:13" s="195" customFormat="1" ht="19.5" customHeight="1">
      <c r="A76" s="134">
        <v>64</v>
      </c>
      <c r="B76" s="219" t="s">
        <v>159</v>
      </c>
      <c r="C76" s="122">
        <f t="shared" si="1"/>
        <v>2458089</v>
      </c>
      <c r="D76" s="122">
        <v>2458089</v>
      </c>
      <c r="E76" s="122"/>
      <c r="F76" s="196"/>
      <c r="G76" s="122"/>
      <c r="H76" s="122"/>
      <c r="I76" s="122"/>
      <c r="J76" s="122"/>
      <c r="K76" s="122"/>
      <c r="L76" s="122"/>
      <c r="M76" s="228"/>
    </row>
    <row r="77" spans="1:13" s="195" customFormat="1" ht="19.5" customHeight="1">
      <c r="A77" s="134">
        <v>65</v>
      </c>
      <c r="B77" s="219" t="s">
        <v>160</v>
      </c>
      <c r="C77" s="122">
        <f t="shared" si="1"/>
        <v>3444697</v>
      </c>
      <c r="D77" s="122">
        <v>3444697</v>
      </c>
      <c r="E77" s="122"/>
      <c r="F77" s="196"/>
      <c r="G77" s="122"/>
      <c r="H77" s="122"/>
      <c r="I77" s="122"/>
      <c r="J77" s="122"/>
      <c r="K77" s="122"/>
      <c r="L77" s="122"/>
      <c r="M77" s="228"/>
    </row>
    <row r="78" spans="1:13" s="195" customFormat="1" ht="19.5" customHeight="1">
      <c r="A78" s="134">
        <v>66</v>
      </c>
      <c r="B78" s="219" t="s">
        <v>161</v>
      </c>
      <c r="C78" s="122">
        <f aca="true" t="shared" si="2" ref="C78:C133">D78+E78+F78+G78+H78+K78+L78+M78</f>
        <v>4710026</v>
      </c>
      <c r="D78" s="122">
        <v>4710026</v>
      </c>
      <c r="E78" s="122"/>
      <c r="F78" s="196"/>
      <c r="G78" s="122"/>
      <c r="H78" s="122"/>
      <c r="I78" s="122"/>
      <c r="J78" s="122"/>
      <c r="K78" s="122"/>
      <c r="L78" s="122"/>
      <c r="M78" s="228"/>
    </row>
    <row r="79" spans="1:13" s="195" customFormat="1" ht="19.5" customHeight="1">
      <c r="A79" s="134">
        <v>67</v>
      </c>
      <c r="B79" s="219" t="s">
        <v>162</v>
      </c>
      <c r="C79" s="122">
        <f t="shared" si="2"/>
        <v>2115267</v>
      </c>
      <c r="D79" s="122">
        <v>2115267</v>
      </c>
      <c r="E79" s="122"/>
      <c r="F79" s="196"/>
      <c r="G79" s="122"/>
      <c r="H79" s="122"/>
      <c r="I79" s="122"/>
      <c r="J79" s="122"/>
      <c r="K79" s="122"/>
      <c r="L79" s="122"/>
      <c r="M79" s="228"/>
    </row>
    <row r="80" spans="1:13" s="195" customFormat="1" ht="19.5" customHeight="1">
      <c r="A80" s="134">
        <v>68</v>
      </c>
      <c r="B80" s="219" t="s">
        <v>163</v>
      </c>
      <c r="C80" s="122">
        <f t="shared" si="2"/>
        <v>3057742</v>
      </c>
      <c r="D80" s="122">
        <v>3057742</v>
      </c>
      <c r="E80" s="122"/>
      <c r="F80" s="196"/>
      <c r="G80" s="122"/>
      <c r="H80" s="122"/>
      <c r="I80" s="122"/>
      <c r="J80" s="122"/>
      <c r="K80" s="122"/>
      <c r="L80" s="122"/>
      <c r="M80" s="228"/>
    </row>
    <row r="81" spans="1:13" s="195" customFormat="1" ht="19.5" customHeight="1">
      <c r="A81" s="134">
        <v>69</v>
      </c>
      <c r="B81" s="219" t="s">
        <v>164</v>
      </c>
      <c r="C81" s="122">
        <f t="shared" si="2"/>
        <v>3388734</v>
      </c>
      <c r="D81" s="122">
        <v>3388734</v>
      </c>
      <c r="E81" s="122"/>
      <c r="F81" s="196"/>
      <c r="G81" s="122"/>
      <c r="H81" s="122"/>
      <c r="I81" s="122"/>
      <c r="J81" s="122"/>
      <c r="K81" s="122"/>
      <c r="L81" s="122"/>
      <c r="M81" s="228"/>
    </row>
    <row r="82" spans="1:13" s="195" customFormat="1" ht="19.5" customHeight="1">
      <c r="A82" s="134">
        <v>70</v>
      </c>
      <c r="B82" s="219" t="s">
        <v>165</v>
      </c>
      <c r="C82" s="122">
        <f t="shared" si="2"/>
        <v>4255420</v>
      </c>
      <c r="D82" s="122">
        <v>4255420</v>
      </c>
      <c r="E82" s="122"/>
      <c r="F82" s="196"/>
      <c r="G82" s="122"/>
      <c r="H82" s="122"/>
      <c r="I82" s="122"/>
      <c r="J82" s="122"/>
      <c r="K82" s="122"/>
      <c r="L82" s="122"/>
      <c r="M82" s="228"/>
    </row>
    <row r="83" spans="1:13" s="195" customFormat="1" ht="27" customHeight="1">
      <c r="A83" s="134">
        <v>71</v>
      </c>
      <c r="B83" s="232" t="s">
        <v>223</v>
      </c>
      <c r="C83" s="122">
        <f t="shared" si="2"/>
        <v>5902665</v>
      </c>
      <c r="D83" s="122">
        <v>5902665</v>
      </c>
      <c r="E83" s="122"/>
      <c r="F83" s="196"/>
      <c r="G83" s="122"/>
      <c r="H83" s="122"/>
      <c r="I83" s="122"/>
      <c r="J83" s="122"/>
      <c r="K83" s="122"/>
      <c r="L83" s="122"/>
      <c r="M83" s="228"/>
    </row>
    <row r="84" spans="1:13" s="195" customFormat="1" ht="19.5" customHeight="1">
      <c r="A84" s="134">
        <v>72</v>
      </c>
      <c r="B84" s="219" t="s">
        <v>166</v>
      </c>
      <c r="C84" s="122">
        <f t="shared" si="2"/>
        <v>3757270</v>
      </c>
      <c r="D84" s="122">
        <v>3757270</v>
      </c>
      <c r="E84" s="122"/>
      <c r="F84" s="196"/>
      <c r="G84" s="122"/>
      <c r="H84" s="122"/>
      <c r="I84" s="122"/>
      <c r="J84" s="122"/>
      <c r="K84" s="122"/>
      <c r="L84" s="122"/>
      <c r="M84" s="228"/>
    </row>
    <row r="85" spans="1:13" s="195" customFormat="1" ht="19.5" customHeight="1">
      <c r="A85" s="136">
        <v>73</v>
      </c>
      <c r="B85" s="233" t="s">
        <v>224</v>
      </c>
      <c r="C85" s="123">
        <f t="shared" si="2"/>
        <v>3530327</v>
      </c>
      <c r="D85" s="123"/>
      <c r="E85" s="123"/>
      <c r="F85" s="194">
        <v>2830327</v>
      </c>
      <c r="G85" s="194"/>
      <c r="H85" s="123">
        <v>700000</v>
      </c>
      <c r="I85" s="123"/>
      <c r="J85" s="123"/>
      <c r="K85" s="123"/>
      <c r="L85" s="123"/>
      <c r="M85" s="194"/>
    </row>
    <row r="86" spans="1:13" s="195" customFormat="1" ht="19.5" customHeight="1">
      <c r="A86" s="137">
        <v>74</v>
      </c>
      <c r="B86" s="139" t="s">
        <v>225</v>
      </c>
      <c r="C86" s="121">
        <f t="shared" si="2"/>
        <v>2609084</v>
      </c>
      <c r="D86" s="121"/>
      <c r="E86" s="121"/>
      <c r="F86" s="229">
        <v>2609084</v>
      </c>
      <c r="G86" s="229"/>
      <c r="H86" s="121"/>
      <c r="I86" s="121"/>
      <c r="J86" s="121"/>
      <c r="K86" s="121"/>
      <c r="L86" s="121"/>
      <c r="M86" s="229"/>
    </row>
    <row r="87" spans="1:13" s="195" customFormat="1" ht="19.5" customHeight="1">
      <c r="A87" s="134">
        <v>75</v>
      </c>
      <c r="B87" s="141" t="s">
        <v>226</v>
      </c>
      <c r="C87" s="122">
        <f t="shared" si="2"/>
        <v>4632384</v>
      </c>
      <c r="D87" s="122"/>
      <c r="E87" s="122"/>
      <c r="F87" s="122"/>
      <c r="G87" s="228">
        <v>3132384</v>
      </c>
      <c r="H87" s="122">
        <v>1500000</v>
      </c>
      <c r="I87" s="122"/>
      <c r="J87" s="122"/>
      <c r="K87" s="122"/>
      <c r="L87" s="122"/>
      <c r="M87" s="228"/>
    </row>
    <row r="88" spans="1:13" s="195" customFormat="1" ht="19.5" customHeight="1">
      <c r="A88" s="134">
        <v>76</v>
      </c>
      <c r="B88" s="142" t="s">
        <v>227</v>
      </c>
      <c r="C88" s="122">
        <f t="shared" si="2"/>
        <v>4780163</v>
      </c>
      <c r="D88" s="122"/>
      <c r="E88" s="122"/>
      <c r="F88" s="196"/>
      <c r="G88" s="228">
        <v>3666331</v>
      </c>
      <c r="H88" s="122">
        <v>1113832</v>
      </c>
      <c r="I88" s="122"/>
      <c r="J88" s="122">
        <v>1113832</v>
      </c>
      <c r="K88" s="122"/>
      <c r="L88" s="122"/>
      <c r="M88" s="228"/>
    </row>
    <row r="89" spans="1:13" s="195" customFormat="1" ht="19.5" customHeight="1">
      <c r="A89" s="134">
        <v>77</v>
      </c>
      <c r="B89" s="142" t="s">
        <v>364</v>
      </c>
      <c r="C89" s="122">
        <f t="shared" si="2"/>
        <v>1096287</v>
      </c>
      <c r="D89" s="122"/>
      <c r="E89" s="122"/>
      <c r="F89" s="196"/>
      <c r="G89" s="122"/>
      <c r="H89" s="122">
        <v>1096287</v>
      </c>
      <c r="I89" s="122"/>
      <c r="J89" s="122">
        <v>1096287</v>
      </c>
      <c r="K89" s="122"/>
      <c r="L89" s="122"/>
      <c r="M89" s="228"/>
    </row>
    <row r="90" spans="1:13" s="195" customFormat="1" ht="19.5" customHeight="1">
      <c r="A90" s="134">
        <v>78</v>
      </c>
      <c r="B90" s="142" t="s">
        <v>365</v>
      </c>
      <c r="C90" s="122">
        <f t="shared" si="2"/>
        <v>1210219</v>
      </c>
      <c r="D90" s="122">
        <v>300219</v>
      </c>
      <c r="E90" s="122"/>
      <c r="F90" s="196"/>
      <c r="G90" s="122"/>
      <c r="H90" s="122">
        <v>910000</v>
      </c>
      <c r="I90" s="122"/>
      <c r="J90" s="122"/>
      <c r="K90" s="122"/>
      <c r="L90" s="122"/>
      <c r="M90" s="228"/>
    </row>
    <row r="91" spans="1:13" s="195" customFormat="1" ht="19.5" customHeight="1">
      <c r="A91" s="134">
        <v>79</v>
      </c>
      <c r="B91" s="143" t="s">
        <v>279</v>
      </c>
      <c r="C91" s="122">
        <f t="shared" si="2"/>
        <v>11405490</v>
      </c>
      <c r="D91" s="122"/>
      <c r="E91" s="122"/>
      <c r="F91" s="196"/>
      <c r="G91" s="122"/>
      <c r="H91" s="122">
        <v>900936</v>
      </c>
      <c r="I91" s="122"/>
      <c r="J91" s="122"/>
      <c r="K91" s="122">
        <v>10504554</v>
      </c>
      <c r="L91" s="122"/>
      <c r="M91" s="228"/>
    </row>
    <row r="92" spans="1:13" s="195" customFormat="1" ht="19.5" customHeight="1">
      <c r="A92" s="134">
        <v>80</v>
      </c>
      <c r="B92" s="135" t="s">
        <v>213</v>
      </c>
      <c r="C92" s="122">
        <f t="shared" si="2"/>
        <v>2380869</v>
      </c>
      <c r="D92" s="122"/>
      <c r="E92" s="122"/>
      <c r="F92" s="196"/>
      <c r="G92" s="122"/>
      <c r="H92" s="122"/>
      <c r="I92" s="122"/>
      <c r="J92" s="122"/>
      <c r="K92" s="122">
        <v>2380869</v>
      </c>
      <c r="L92" s="122"/>
      <c r="M92" s="228"/>
    </row>
    <row r="93" spans="1:13" s="195" customFormat="1" ht="19.5" customHeight="1">
      <c r="A93" s="134">
        <v>81</v>
      </c>
      <c r="B93" s="135" t="s">
        <v>295</v>
      </c>
      <c r="C93" s="122">
        <f t="shared" si="2"/>
        <v>5259341</v>
      </c>
      <c r="D93" s="122"/>
      <c r="E93" s="122"/>
      <c r="F93" s="196"/>
      <c r="G93" s="122"/>
      <c r="H93" s="122">
        <v>820349</v>
      </c>
      <c r="I93" s="122"/>
      <c r="J93" s="122"/>
      <c r="K93" s="122">
        <v>4438992</v>
      </c>
      <c r="L93" s="122"/>
      <c r="M93" s="228"/>
    </row>
    <row r="94" spans="1:13" s="195" customFormat="1" ht="19.5" customHeight="1">
      <c r="A94" s="134">
        <v>82</v>
      </c>
      <c r="B94" s="135" t="s">
        <v>214</v>
      </c>
      <c r="C94" s="122">
        <f t="shared" si="2"/>
        <v>1936559</v>
      </c>
      <c r="D94" s="122"/>
      <c r="E94" s="122"/>
      <c r="F94" s="196"/>
      <c r="G94" s="122"/>
      <c r="H94" s="122"/>
      <c r="I94" s="122"/>
      <c r="J94" s="122"/>
      <c r="K94" s="122">
        <v>1936559</v>
      </c>
      <c r="L94" s="122"/>
      <c r="M94" s="228"/>
    </row>
    <row r="95" spans="1:13" s="195" customFormat="1" ht="19.5" customHeight="1">
      <c r="A95" s="134">
        <v>83</v>
      </c>
      <c r="B95" s="144" t="s">
        <v>215</v>
      </c>
      <c r="C95" s="122">
        <f t="shared" si="2"/>
        <v>31427879</v>
      </c>
      <c r="D95" s="122"/>
      <c r="E95" s="122"/>
      <c r="F95" s="196"/>
      <c r="G95" s="122"/>
      <c r="H95" s="122"/>
      <c r="I95" s="122"/>
      <c r="J95" s="122"/>
      <c r="K95" s="122">
        <v>1612919</v>
      </c>
      <c r="L95" s="122">
        <v>29814960</v>
      </c>
      <c r="M95" s="228"/>
    </row>
    <row r="96" spans="1:13" s="195" customFormat="1" ht="19.5" customHeight="1">
      <c r="A96" s="134">
        <v>84</v>
      </c>
      <c r="B96" s="135" t="s">
        <v>216</v>
      </c>
      <c r="C96" s="122">
        <f t="shared" si="2"/>
        <v>1691448</v>
      </c>
      <c r="D96" s="122"/>
      <c r="E96" s="122"/>
      <c r="F96" s="196"/>
      <c r="G96" s="122"/>
      <c r="H96" s="122">
        <v>180000</v>
      </c>
      <c r="I96" s="122"/>
      <c r="J96" s="122">
        <v>180000</v>
      </c>
      <c r="K96" s="122">
        <v>1511448</v>
      </c>
      <c r="L96" s="122"/>
      <c r="M96" s="228"/>
    </row>
    <row r="97" spans="1:13" s="195" customFormat="1" ht="19.5" customHeight="1">
      <c r="A97" s="134">
        <v>85</v>
      </c>
      <c r="B97" s="135" t="s">
        <v>217</v>
      </c>
      <c r="C97" s="122">
        <f t="shared" si="2"/>
        <v>3660656</v>
      </c>
      <c r="D97" s="122">
        <v>2091000</v>
      </c>
      <c r="E97" s="122"/>
      <c r="F97" s="196"/>
      <c r="G97" s="122"/>
      <c r="H97" s="122"/>
      <c r="I97" s="122"/>
      <c r="J97" s="122"/>
      <c r="K97" s="122">
        <v>1569656</v>
      </c>
      <c r="L97" s="122"/>
      <c r="M97" s="228"/>
    </row>
    <row r="98" spans="1:13" s="195" customFormat="1" ht="19.5" customHeight="1">
      <c r="A98" s="134">
        <v>86</v>
      </c>
      <c r="B98" s="135" t="s">
        <v>218</v>
      </c>
      <c r="C98" s="122">
        <f t="shared" si="2"/>
        <v>413274</v>
      </c>
      <c r="D98" s="122"/>
      <c r="E98" s="122"/>
      <c r="F98" s="196"/>
      <c r="G98" s="122"/>
      <c r="H98" s="122"/>
      <c r="I98" s="122"/>
      <c r="J98" s="122"/>
      <c r="K98" s="122">
        <v>413274</v>
      </c>
      <c r="L98" s="122"/>
      <c r="M98" s="228"/>
    </row>
    <row r="99" spans="1:13" s="195" customFormat="1" ht="19.5" customHeight="1">
      <c r="A99" s="134">
        <v>87</v>
      </c>
      <c r="B99" s="145" t="s">
        <v>219</v>
      </c>
      <c r="C99" s="122">
        <f t="shared" si="2"/>
        <v>2303750</v>
      </c>
      <c r="D99" s="122"/>
      <c r="E99" s="122"/>
      <c r="F99" s="196"/>
      <c r="G99" s="122"/>
      <c r="H99" s="122"/>
      <c r="I99" s="122"/>
      <c r="J99" s="122"/>
      <c r="K99" s="122">
        <v>1703750</v>
      </c>
      <c r="L99" s="122"/>
      <c r="M99" s="228">
        <v>600000</v>
      </c>
    </row>
    <row r="100" spans="1:13" s="195" customFormat="1" ht="19.5" customHeight="1">
      <c r="A100" s="134">
        <v>88</v>
      </c>
      <c r="B100" s="135" t="s">
        <v>167</v>
      </c>
      <c r="C100" s="122">
        <f t="shared" si="2"/>
        <v>861197</v>
      </c>
      <c r="D100" s="122"/>
      <c r="E100" s="122"/>
      <c r="F100" s="196"/>
      <c r="G100" s="122"/>
      <c r="H100" s="122"/>
      <c r="I100" s="122"/>
      <c r="J100" s="122"/>
      <c r="K100" s="122">
        <v>861197</v>
      </c>
      <c r="L100" s="122"/>
      <c r="M100" s="228"/>
    </row>
    <row r="101" spans="1:13" s="195" customFormat="1" ht="19.5" customHeight="1">
      <c r="A101" s="134">
        <v>89</v>
      </c>
      <c r="B101" s="135" t="s">
        <v>220</v>
      </c>
      <c r="C101" s="122">
        <f t="shared" si="2"/>
        <v>3287221</v>
      </c>
      <c r="D101" s="122"/>
      <c r="E101" s="122"/>
      <c r="F101" s="196"/>
      <c r="G101" s="122"/>
      <c r="H101" s="122">
        <v>2074000</v>
      </c>
      <c r="I101" s="122">
        <v>1874000</v>
      </c>
      <c r="J101" s="122"/>
      <c r="K101" s="122">
        <v>1213221</v>
      </c>
      <c r="L101" s="122"/>
      <c r="M101" s="228"/>
    </row>
    <row r="102" spans="1:13" s="195" customFormat="1" ht="19.5" customHeight="1">
      <c r="A102" s="134">
        <v>90</v>
      </c>
      <c r="B102" s="135" t="s">
        <v>221</v>
      </c>
      <c r="C102" s="122">
        <f t="shared" si="2"/>
        <v>519972</v>
      </c>
      <c r="D102" s="122"/>
      <c r="E102" s="122"/>
      <c r="F102" s="196"/>
      <c r="G102" s="122"/>
      <c r="H102" s="122"/>
      <c r="I102" s="122"/>
      <c r="J102" s="122"/>
      <c r="K102" s="122">
        <v>519972</v>
      </c>
      <c r="L102" s="122"/>
      <c r="M102" s="228"/>
    </row>
    <row r="103" spans="1:13" s="195" customFormat="1" ht="19.5" customHeight="1">
      <c r="A103" s="134">
        <v>91</v>
      </c>
      <c r="B103" s="135" t="s">
        <v>275</v>
      </c>
      <c r="C103" s="122">
        <f t="shared" si="2"/>
        <v>1006289</v>
      </c>
      <c r="D103" s="122"/>
      <c r="E103" s="122"/>
      <c r="F103" s="196"/>
      <c r="G103" s="122"/>
      <c r="H103" s="122"/>
      <c r="I103" s="122"/>
      <c r="J103" s="122"/>
      <c r="K103" s="122">
        <v>1006289</v>
      </c>
      <c r="L103" s="122"/>
      <c r="M103" s="228"/>
    </row>
    <row r="104" spans="1:13" s="195" customFormat="1" ht="19.5" customHeight="1">
      <c r="A104" s="134">
        <v>92</v>
      </c>
      <c r="B104" s="135" t="s">
        <v>366</v>
      </c>
      <c r="C104" s="122">
        <f t="shared" si="2"/>
        <v>816304</v>
      </c>
      <c r="D104" s="122"/>
      <c r="E104" s="122"/>
      <c r="F104" s="196"/>
      <c r="G104" s="122"/>
      <c r="H104" s="122"/>
      <c r="I104" s="122"/>
      <c r="J104" s="122"/>
      <c r="K104" s="122">
        <v>816304</v>
      </c>
      <c r="L104" s="122"/>
      <c r="M104" s="228"/>
    </row>
    <row r="105" spans="1:13" s="195" customFormat="1" ht="30.75" customHeight="1">
      <c r="A105" s="134">
        <v>93</v>
      </c>
      <c r="B105" s="146" t="s">
        <v>276</v>
      </c>
      <c r="C105" s="122">
        <f t="shared" si="2"/>
        <v>5280791</v>
      </c>
      <c r="D105" s="122"/>
      <c r="E105" s="122"/>
      <c r="F105" s="196"/>
      <c r="G105" s="122"/>
      <c r="H105" s="122"/>
      <c r="I105" s="122"/>
      <c r="J105" s="122"/>
      <c r="K105" s="122">
        <v>5180791</v>
      </c>
      <c r="L105" s="122"/>
      <c r="M105" s="228">
        <v>100000</v>
      </c>
    </row>
    <row r="106" spans="1:13" s="195" customFormat="1" ht="27.75" customHeight="1">
      <c r="A106" s="134">
        <v>94</v>
      </c>
      <c r="B106" s="147" t="s">
        <v>277</v>
      </c>
      <c r="C106" s="122">
        <f t="shared" si="2"/>
        <v>1206826</v>
      </c>
      <c r="D106" s="122"/>
      <c r="E106" s="122"/>
      <c r="F106" s="196"/>
      <c r="G106" s="122"/>
      <c r="H106" s="122"/>
      <c r="I106" s="122"/>
      <c r="J106" s="122"/>
      <c r="K106" s="122">
        <v>1206826</v>
      </c>
      <c r="L106" s="122"/>
      <c r="M106" s="228"/>
    </row>
    <row r="107" spans="1:13" s="195" customFormat="1" ht="21" customHeight="1">
      <c r="A107" s="134">
        <v>95</v>
      </c>
      <c r="B107" s="140" t="s">
        <v>228</v>
      </c>
      <c r="C107" s="122">
        <f t="shared" si="2"/>
        <v>27000</v>
      </c>
      <c r="D107" s="122"/>
      <c r="E107" s="122"/>
      <c r="F107" s="196"/>
      <c r="G107" s="122"/>
      <c r="H107" s="122"/>
      <c r="I107" s="122"/>
      <c r="J107" s="122"/>
      <c r="K107" s="122"/>
      <c r="L107" s="122"/>
      <c r="M107" s="228">
        <v>27000</v>
      </c>
    </row>
    <row r="108" spans="1:13" s="195" customFormat="1" ht="19.5" customHeight="1">
      <c r="A108" s="134">
        <v>96</v>
      </c>
      <c r="B108" s="140" t="s">
        <v>1</v>
      </c>
      <c r="C108" s="122">
        <f t="shared" si="2"/>
        <v>27000</v>
      </c>
      <c r="D108" s="122"/>
      <c r="E108" s="122"/>
      <c r="F108" s="196"/>
      <c r="G108" s="122"/>
      <c r="H108" s="122"/>
      <c r="I108" s="122"/>
      <c r="J108" s="122"/>
      <c r="K108" s="122"/>
      <c r="L108" s="122"/>
      <c r="M108" s="228">
        <v>27000</v>
      </c>
    </row>
    <row r="109" spans="1:13" s="195" customFormat="1" ht="19.5" customHeight="1">
      <c r="A109" s="134">
        <v>97</v>
      </c>
      <c r="B109" s="140" t="s">
        <v>229</v>
      </c>
      <c r="C109" s="122">
        <f t="shared" si="2"/>
        <v>27000</v>
      </c>
      <c r="D109" s="122"/>
      <c r="E109" s="122"/>
      <c r="F109" s="196"/>
      <c r="G109" s="122"/>
      <c r="H109" s="122"/>
      <c r="I109" s="122"/>
      <c r="J109" s="122"/>
      <c r="K109" s="122"/>
      <c r="L109" s="122"/>
      <c r="M109" s="228">
        <v>27000</v>
      </c>
    </row>
    <row r="110" spans="1:13" s="195" customFormat="1" ht="19.5" customHeight="1">
      <c r="A110" s="134">
        <v>98</v>
      </c>
      <c r="B110" s="140" t="s">
        <v>230</v>
      </c>
      <c r="C110" s="122">
        <f t="shared" si="2"/>
        <v>7500</v>
      </c>
      <c r="D110" s="122"/>
      <c r="E110" s="122"/>
      <c r="F110" s="196"/>
      <c r="G110" s="122"/>
      <c r="H110" s="122"/>
      <c r="I110" s="122"/>
      <c r="J110" s="122"/>
      <c r="K110" s="122"/>
      <c r="L110" s="122"/>
      <c r="M110" s="228">
        <v>7500</v>
      </c>
    </row>
    <row r="111" spans="1:13" s="195" customFormat="1" ht="19.5" customHeight="1">
      <c r="A111" s="134">
        <v>99</v>
      </c>
      <c r="B111" s="148" t="s">
        <v>250</v>
      </c>
      <c r="C111" s="122">
        <f t="shared" si="2"/>
        <v>97800</v>
      </c>
      <c r="D111" s="122"/>
      <c r="E111" s="122"/>
      <c r="F111" s="196"/>
      <c r="G111" s="122"/>
      <c r="H111" s="122"/>
      <c r="I111" s="122"/>
      <c r="J111" s="122"/>
      <c r="K111" s="122"/>
      <c r="L111" s="122"/>
      <c r="M111" s="228">
        <v>97800</v>
      </c>
    </row>
    <row r="112" spans="1:13" s="195" customFormat="1" ht="19.5" customHeight="1">
      <c r="A112" s="136">
        <v>100</v>
      </c>
      <c r="B112" s="234" t="s">
        <v>249</v>
      </c>
      <c r="C112" s="123">
        <f t="shared" si="2"/>
        <v>7500</v>
      </c>
      <c r="D112" s="123"/>
      <c r="E112" s="123"/>
      <c r="F112" s="197"/>
      <c r="G112" s="123"/>
      <c r="H112" s="123"/>
      <c r="I112" s="123"/>
      <c r="J112" s="123"/>
      <c r="K112" s="123"/>
      <c r="L112" s="123"/>
      <c r="M112" s="194">
        <v>7500</v>
      </c>
    </row>
    <row r="113" spans="1:13" s="195" customFormat="1" ht="32.25" customHeight="1">
      <c r="A113" s="137">
        <v>101</v>
      </c>
      <c r="B113" s="235" t="s">
        <v>248</v>
      </c>
      <c r="C113" s="121">
        <f t="shared" si="2"/>
        <v>500000</v>
      </c>
      <c r="D113" s="121"/>
      <c r="E113" s="121"/>
      <c r="F113" s="198"/>
      <c r="G113" s="121"/>
      <c r="H113" s="121"/>
      <c r="I113" s="121"/>
      <c r="J113" s="121"/>
      <c r="K113" s="121"/>
      <c r="L113" s="121"/>
      <c r="M113" s="229">
        <v>500000</v>
      </c>
    </row>
    <row r="114" spans="1:13" s="195" customFormat="1" ht="19.5" customHeight="1">
      <c r="A114" s="134">
        <v>102</v>
      </c>
      <c r="B114" s="140" t="s">
        <v>298</v>
      </c>
      <c r="C114" s="122">
        <f t="shared" si="2"/>
        <v>303599</v>
      </c>
      <c r="D114" s="122"/>
      <c r="E114" s="122"/>
      <c r="F114" s="196"/>
      <c r="G114" s="122"/>
      <c r="H114" s="122">
        <v>303599</v>
      </c>
      <c r="I114" s="122"/>
      <c r="J114" s="122"/>
      <c r="K114" s="122"/>
      <c r="L114" s="122"/>
      <c r="M114" s="228"/>
    </row>
    <row r="115" spans="1:13" s="195" customFormat="1" ht="19.5" customHeight="1">
      <c r="A115" s="134">
        <v>103</v>
      </c>
      <c r="B115" s="140" t="s">
        <v>299</v>
      </c>
      <c r="C115" s="122">
        <f t="shared" si="2"/>
        <v>400000</v>
      </c>
      <c r="D115" s="122"/>
      <c r="E115" s="122"/>
      <c r="F115" s="196"/>
      <c r="G115" s="122"/>
      <c r="H115" s="122">
        <v>400000</v>
      </c>
      <c r="I115" s="122">
        <v>400000</v>
      </c>
      <c r="J115" s="122"/>
      <c r="K115" s="122"/>
      <c r="L115" s="122"/>
      <c r="M115" s="228"/>
    </row>
    <row r="116" spans="1:13" s="195" customFormat="1" ht="19.5" customHeight="1">
      <c r="A116" s="134">
        <v>104</v>
      </c>
      <c r="B116" s="140" t="s">
        <v>300</v>
      </c>
      <c r="C116" s="122">
        <f t="shared" si="2"/>
        <v>300000</v>
      </c>
      <c r="D116" s="122"/>
      <c r="E116" s="122"/>
      <c r="F116" s="196"/>
      <c r="G116" s="122"/>
      <c r="H116" s="122">
        <v>300000</v>
      </c>
      <c r="I116" s="122">
        <v>300000</v>
      </c>
      <c r="J116" s="122"/>
      <c r="K116" s="122"/>
      <c r="L116" s="122"/>
      <c r="M116" s="228"/>
    </row>
    <row r="117" spans="1:13" s="195" customFormat="1" ht="19.5" customHeight="1">
      <c r="A117" s="134">
        <v>105</v>
      </c>
      <c r="B117" s="140" t="s">
        <v>301</v>
      </c>
      <c r="C117" s="122">
        <f t="shared" si="2"/>
        <v>900000</v>
      </c>
      <c r="D117" s="122"/>
      <c r="E117" s="122"/>
      <c r="F117" s="196"/>
      <c r="G117" s="122"/>
      <c r="H117" s="122">
        <v>900000</v>
      </c>
      <c r="I117" s="122">
        <v>600000</v>
      </c>
      <c r="J117" s="122"/>
      <c r="K117" s="122"/>
      <c r="L117" s="122"/>
      <c r="M117" s="228"/>
    </row>
    <row r="118" spans="1:13" s="195" customFormat="1" ht="19.5" customHeight="1">
      <c r="A118" s="134">
        <v>106</v>
      </c>
      <c r="B118" s="140" t="s">
        <v>313</v>
      </c>
      <c r="C118" s="122">
        <f t="shared" si="2"/>
        <v>724209</v>
      </c>
      <c r="D118" s="122">
        <v>424209</v>
      </c>
      <c r="E118" s="122"/>
      <c r="F118" s="196"/>
      <c r="G118" s="122"/>
      <c r="H118" s="122">
        <v>300000</v>
      </c>
      <c r="I118" s="122">
        <v>300000</v>
      </c>
      <c r="J118" s="122"/>
      <c r="K118" s="122"/>
      <c r="L118" s="122"/>
      <c r="M118" s="228"/>
    </row>
    <row r="119" spans="1:13" s="195" customFormat="1" ht="19.5" customHeight="1">
      <c r="A119" s="134">
        <v>107</v>
      </c>
      <c r="B119" s="140" t="s">
        <v>302</v>
      </c>
      <c r="C119" s="122">
        <f t="shared" si="2"/>
        <v>686167</v>
      </c>
      <c r="D119" s="122">
        <v>75512</v>
      </c>
      <c r="E119" s="122"/>
      <c r="F119" s="196"/>
      <c r="G119" s="122"/>
      <c r="H119" s="122">
        <v>610655</v>
      </c>
      <c r="I119" s="122">
        <v>410655</v>
      </c>
      <c r="J119" s="122"/>
      <c r="K119" s="122"/>
      <c r="L119" s="122"/>
      <c r="M119" s="228"/>
    </row>
    <row r="120" spans="1:13" s="195" customFormat="1" ht="19.5" customHeight="1">
      <c r="A120" s="134">
        <v>108</v>
      </c>
      <c r="B120" s="140" t="s">
        <v>314</v>
      </c>
      <c r="C120" s="122">
        <f t="shared" si="2"/>
        <v>300000</v>
      </c>
      <c r="D120" s="122"/>
      <c r="E120" s="122"/>
      <c r="F120" s="196"/>
      <c r="G120" s="122"/>
      <c r="H120" s="122">
        <v>300000</v>
      </c>
      <c r="I120" s="122">
        <v>300000</v>
      </c>
      <c r="J120" s="122"/>
      <c r="K120" s="122"/>
      <c r="L120" s="122"/>
      <c r="M120" s="228"/>
    </row>
    <row r="121" spans="1:13" s="195" customFormat="1" ht="19.5" customHeight="1">
      <c r="A121" s="134">
        <v>109</v>
      </c>
      <c r="B121" s="140" t="s">
        <v>303</v>
      </c>
      <c r="C121" s="122">
        <f t="shared" si="2"/>
        <v>2313374</v>
      </c>
      <c r="D121" s="122"/>
      <c r="E121" s="122"/>
      <c r="F121" s="196"/>
      <c r="G121" s="122">
        <v>200000</v>
      </c>
      <c r="H121" s="122">
        <v>2113374</v>
      </c>
      <c r="I121" s="122">
        <v>1691802</v>
      </c>
      <c r="J121" s="122"/>
      <c r="K121" s="122"/>
      <c r="L121" s="122"/>
      <c r="M121" s="228"/>
    </row>
    <row r="122" spans="1:13" s="195" customFormat="1" ht="19.5" customHeight="1">
      <c r="A122" s="134">
        <v>110</v>
      </c>
      <c r="B122" s="140" t="s">
        <v>304</v>
      </c>
      <c r="C122" s="122">
        <f t="shared" si="2"/>
        <v>400000</v>
      </c>
      <c r="D122" s="122"/>
      <c r="E122" s="122"/>
      <c r="F122" s="196"/>
      <c r="G122" s="122"/>
      <c r="H122" s="122">
        <v>400000</v>
      </c>
      <c r="I122" s="122">
        <v>400000</v>
      </c>
      <c r="J122" s="122"/>
      <c r="K122" s="122"/>
      <c r="L122" s="122"/>
      <c r="M122" s="228"/>
    </row>
    <row r="123" spans="1:13" s="195" customFormat="1" ht="19.5" customHeight="1">
      <c r="A123" s="134">
        <v>111</v>
      </c>
      <c r="B123" s="140" t="s">
        <v>305</v>
      </c>
      <c r="C123" s="122">
        <f t="shared" si="2"/>
        <v>534163</v>
      </c>
      <c r="D123" s="122"/>
      <c r="E123" s="122"/>
      <c r="F123" s="196"/>
      <c r="G123" s="122"/>
      <c r="H123" s="122">
        <v>534163</v>
      </c>
      <c r="I123" s="122">
        <v>250000</v>
      </c>
      <c r="J123" s="122">
        <v>200000</v>
      </c>
      <c r="K123" s="122"/>
      <c r="L123" s="122"/>
      <c r="M123" s="228"/>
    </row>
    <row r="124" spans="1:13" s="195" customFormat="1" ht="19.5" customHeight="1">
      <c r="A124" s="134">
        <v>112</v>
      </c>
      <c r="B124" s="140" t="s">
        <v>306</v>
      </c>
      <c r="C124" s="122">
        <f t="shared" si="2"/>
        <v>250000</v>
      </c>
      <c r="D124" s="122"/>
      <c r="E124" s="122"/>
      <c r="F124" s="196"/>
      <c r="G124" s="122"/>
      <c r="H124" s="122">
        <v>250000</v>
      </c>
      <c r="I124" s="122">
        <v>250000</v>
      </c>
      <c r="J124" s="122"/>
      <c r="K124" s="122"/>
      <c r="L124" s="122"/>
      <c r="M124" s="228"/>
    </row>
    <row r="125" spans="1:13" s="195" customFormat="1" ht="19.5" customHeight="1">
      <c r="A125" s="134">
        <v>113</v>
      </c>
      <c r="B125" s="140" t="s">
        <v>312</v>
      </c>
      <c r="C125" s="122">
        <f t="shared" si="2"/>
        <v>150000</v>
      </c>
      <c r="D125" s="122"/>
      <c r="E125" s="122"/>
      <c r="F125" s="196"/>
      <c r="G125" s="122"/>
      <c r="H125" s="122">
        <v>150000</v>
      </c>
      <c r="I125" s="122">
        <v>150000</v>
      </c>
      <c r="J125" s="122"/>
      <c r="K125" s="122"/>
      <c r="L125" s="122"/>
      <c r="M125" s="228"/>
    </row>
    <row r="126" spans="1:13" s="195" customFormat="1" ht="19.5" customHeight="1">
      <c r="A126" s="134">
        <v>114</v>
      </c>
      <c r="B126" s="140" t="s">
        <v>307</v>
      </c>
      <c r="C126" s="122">
        <f t="shared" si="2"/>
        <v>300000</v>
      </c>
      <c r="D126" s="122"/>
      <c r="E126" s="122"/>
      <c r="F126" s="196"/>
      <c r="G126" s="122"/>
      <c r="H126" s="122">
        <v>300000</v>
      </c>
      <c r="I126" s="122">
        <v>300000</v>
      </c>
      <c r="J126" s="122"/>
      <c r="K126" s="122"/>
      <c r="L126" s="122"/>
      <c r="M126" s="228"/>
    </row>
    <row r="127" spans="1:13" s="195" customFormat="1" ht="19.5" customHeight="1">
      <c r="A127" s="134">
        <v>115</v>
      </c>
      <c r="B127" s="140" t="s">
        <v>308</v>
      </c>
      <c r="C127" s="122">
        <f t="shared" si="2"/>
        <v>300000</v>
      </c>
      <c r="D127" s="122"/>
      <c r="E127" s="122"/>
      <c r="F127" s="196"/>
      <c r="G127" s="122"/>
      <c r="H127" s="122">
        <v>300000</v>
      </c>
      <c r="I127" s="122"/>
      <c r="J127" s="122"/>
      <c r="K127" s="122"/>
      <c r="L127" s="122"/>
      <c r="M127" s="228"/>
    </row>
    <row r="128" spans="1:13" s="195" customFormat="1" ht="19.5" customHeight="1">
      <c r="A128" s="134">
        <v>116</v>
      </c>
      <c r="B128" s="140" t="s">
        <v>315</v>
      </c>
      <c r="C128" s="122">
        <f t="shared" si="2"/>
        <v>129885</v>
      </c>
      <c r="D128" s="122">
        <v>129885</v>
      </c>
      <c r="E128" s="122"/>
      <c r="F128" s="196"/>
      <c r="G128" s="122"/>
      <c r="H128" s="122"/>
      <c r="I128" s="122"/>
      <c r="J128" s="122"/>
      <c r="K128" s="122"/>
      <c r="L128" s="122"/>
      <c r="M128" s="228"/>
    </row>
    <row r="129" spans="1:13" s="195" customFormat="1" ht="19.5" customHeight="1">
      <c r="A129" s="134">
        <v>117</v>
      </c>
      <c r="B129" s="140" t="s">
        <v>367</v>
      </c>
      <c r="C129" s="122">
        <f t="shared" si="2"/>
        <v>600000</v>
      </c>
      <c r="D129" s="122"/>
      <c r="E129" s="122"/>
      <c r="F129" s="196"/>
      <c r="G129" s="122"/>
      <c r="H129" s="122">
        <v>600000</v>
      </c>
      <c r="I129" s="122"/>
      <c r="J129" s="122">
        <v>600000</v>
      </c>
      <c r="K129" s="122"/>
      <c r="L129" s="122"/>
      <c r="M129" s="228"/>
    </row>
    <row r="130" spans="1:13" s="195" customFormat="1" ht="19.5" customHeight="1">
      <c r="A130" s="134">
        <v>118</v>
      </c>
      <c r="B130" s="140" t="s">
        <v>309</v>
      </c>
      <c r="C130" s="122">
        <f t="shared" si="2"/>
        <v>300000</v>
      </c>
      <c r="D130" s="122"/>
      <c r="E130" s="122"/>
      <c r="F130" s="196"/>
      <c r="G130" s="122"/>
      <c r="H130" s="122">
        <v>300000</v>
      </c>
      <c r="I130" s="122"/>
      <c r="J130" s="122">
        <v>300000</v>
      </c>
      <c r="K130" s="122"/>
      <c r="L130" s="122"/>
      <c r="M130" s="228"/>
    </row>
    <row r="131" spans="1:13" s="195" customFormat="1" ht="19.5" customHeight="1">
      <c r="A131" s="134">
        <v>119</v>
      </c>
      <c r="B131" s="140" t="s">
        <v>368</v>
      </c>
      <c r="C131" s="122">
        <f t="shared" si="2"/>
        <v>600000</v>
      </c>
      <c r="D131" s="122"/>
      <c r="E131" s="122"/>
      <c r="F131" s="196"/>
      <c r="G131" s="122"/>
      <c r="H131" s="122">
        <v>600000</v>
      </c>
      <c r="I131" s="122"/>
      <c r="J131" s="122">
        <v>600000</v>
      </c>
      <c r="K131" s="122"/>
      <c r="L131" s="122"/>
      <c r="M131" s="228"/>
    </row>
    <row r="132" spans="1:13" s="195" customFormat="1" ht="19.5" customHeight="1">
      <c r="A132" s="134">
        <v>120</v>
      </c>
      <c r="B132" s="140" t="s">
        <v>311</v>
      </c>
      <c r="C132" s="122">
        <f t="shared" si="2"/>
        <v>510000</v>
      </c>
      <c r="D132" s="122"/>
      <c r="E132" s="122"/>
      <c r="F132" s="196"/>
      <c r="G132" s="122"/>
      <c r="H132" s="122">
        <v>510000</v>
      </c>
      <c r="I132" s="122">
        <v>350000</v>
      </c>
      <c r="J132" s="122">
        <v>160000</v>
      </c>
      <c r="K132" s="122"/>
      <c r="L132" s="122"/>
      <c r="M132" s="228"/>
    </row>
    <row r="133" spans="1:13" s="195" customFormat="1" ht="19.5" customHeight="1">
      <c r="A133" s="136">
        <v>121</v>
      </c>
      <c r="B133" s="138" t="s">
        <v>310</v>
      </c>
      <c r="C133" s="123">
        <f t="shared" si="2"/>
        <v>300000</v>
      </c>
      <c r="D133" s="123"/>
      <c r="E133" s="123"/>
      <c r="F133" s="197"/>
      <c r="G133" s="123"/>
      <c r="H133" s="123">
        <v>300000</v>
      </c>
      <c r="I133" s="123"/>
      <c r="J133" s="123">
        <v>300000</v>
      </c>
      <c r="K133" s="123"/>
      <c r="L133" s="123"/>
      <c r="M133" s="194"/>
    </row>
    <row r="134" spans="1:3" ht="18.75">
      <c r="A134" s="23"/>
      <c r="B134" s="23"/>
      <c r="C134" s="23"/>
    </row>
    <row r="135" spans="1:13" ht="18.75">
      <c r="A135" s="292"/>
      <c r="B135" s="292"/>
      <c r="C135" s="292"/>
      <c r="D135" s="292"/>
      <c r="E135" s="8"/>
      <c r="F135" s="8"/>
      <c r="G135" s="8"/>
      <c r="H135" s="8"/>
      <c r="I135" s="8"/>
      <c r="J135" s="8"/>
      <c r="K135" s="8"/>
      <c r="L135" s="8"/>
      <c r="M135" s="8"/>
    </row>
    <row r="136" spans="1:13" ht="18.75">
      <c r="A136" s="292"/>
      <c r="B136" s="292"/>
      <c r="C136" s="292"/>
      <c r="D136" s="292"/>
      <c r="E136" s="8"/>
      <c r="F136" s="8"/>
      <c r="G136" s="8"/>
      <c r="H136" s="8"/>
      <c r="I136" s="8"/>
      <c r="J136" s="8"/>
      <c r="K136" s="8"/>
      <c r="L136" s="8"/>
      <c r="M136" s="8"/>
    </row>
    <row r="137" spans="2:3" ht="15.75">
      <c r="B137" s="9"/>
      <c r="C137" s="9"/>
    </row>
    <row r="138" spans="2:10" ht="15.75">
      <c r="B138" s="2"/>
      <c r="C138" s="2"/>
      <c r="J138" s="71"/>
    </row>
    <row r="139" spans="2:3" ht="15.75">
      <c r="B139" s="2"/>
      <c r="C139" s="2"/>
    </row>
    <row r="140" spans="2:3" ht="15.75">
      <c r="B140" s="2"/>
      <c r="C140" s="2"/>
    </row>
    <row r="141" spans="1:13" ht="18.75">
      <c r="A141" s="291"/>
      <c r="B141" s="291"/>
      <c r="C141" s="291"/>
      <c r="D141" s="291"/>
      <c r="E141" s="5"/>
      <c r="F141" s="5"/>
      <c r="G141" s="5"/>
      <c r="H141" s="5"/>
      <c r="I141" s="5"/>
      <c r="J141" s="5"/>
      <c r="K141" s="5"/>
      <c r="L141" s="5"/>
      <c r="M141" s="5"/>
    </row>
  </sheetData>
  <sheetProtection/>
  <mergeCells count="21">
    <mergeCell ref="K1:M1"/>
    <mergeCell ref="A4:M4"/>
    <mergeCell ref="A5:M5"/>
    <mergeCell ref="J7:M7"/>
    <mergeCell ref="A6:M6"/>
    <mergeCell ref="D9:D10"/>
    <mergeCell ref="A141:D141"/>
    <mergeCell ref="K9:K10"/>
    <mergeCell ref="E9:E10"/>
    <mergeCell ref="G9:G10"/>
    <mergeCell ref="A8:A10"/>
    <mergeCell ref="F9:F10"/>
    <mergeCell ref="H9:H10"/>
    <mergeCell ref="C8:C10"/>
    <mergeCell ref="I9:J9"/>
    <mergeCell ref="B8:B10"/>
    <mergeCell ref="D8:M8"/>
    <mergeCell ref="L9:L10"/>
    <mergeCell ref="M9:M10"/>
    <mergeCell ref="A135:D135"/>
    <mergeCell ref="A136:D136"/>
  </mergeCells>
  <printOptions/>
  <pageMargins left="0" right="0" top="0.25" bottom="0.25" header="0.27" footer="0.25"/>
  <pageSetup horizontalDpi="600" verticalDpi="600" orientation="landscape"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dimension ref="A1:J30"/>
  <sheetViews>
    <sheetView zoomScalePageLayoutView="0" workbookViewId="0" topLeftCell="A4">
      <selection activeCell="K1" sqref="K1:M16384"/>
    </sheetView>
  </sheetViews>
  <sheetFormatPr defaultColWidth="8.796875" defaultRowHeight="15"/>
  <cols>
    <col min="1" max="1" width="4.3984375" style="97" customWidth="1"/>
    <col min="2" max="2" width="17.69921875" style="97" customWidth="1"/>
    <col min="3" max="3" width="14.3984375" style="97" customWidth="1"/>
    <col min="4" max="4" width="13.5" style="97" customWidth="1"/>
    <col min="5" max="5" width="13.3984375" style="97" customWidth="1"/>
    <col min="6" max="6" width="15" style="97" customWidth="1"/>
    <col min="7" max="7" width="14.3984375" style="97" customWidth="1"/>
    <col min="8" max="8" width="12.8984375" style="97" customWidth="1"/>
    <col min="9" max="9" width="12" style="97" customWidth="1"/>
    <col min="10" max="10" width="15" style="97" customWidth="1"/>
    <col min="11" max="16384" width="9" style="97" customWidth="1"/>
  </cols>
  <sheetData>
    <row r="1" spans="1:10" ht="15" customHeight="1">
      <c r="A1" s="2" t="s">
        <v>34</v>
      </c>
      <c r="H1" s="303" t="s">
        <v>254</v>
      </c>
      <c r="I1" s="303"/>
      <c r="J1" s="303"/>
    </row>
    <row r="2" spans="1:10" ht="19.5" customHeight="1">
      <c r="A2" s="4" t="s">
        <v>35</v>
      </c>
      <c r="B2" s="98"/>
      <c r="C2" s="98"/>
      <c r="D2" s="98"/>
      <c r="E2" s="98"/>
      <c r="F2" s="98"/>
      <c r="G2" s="98"/>
      <c r="H2" s="98"/>
      <c r="I2" s="98"/>
      <c r="J2" s="98"/>
    </row>
    <row r="4" spans="1:10" ht="16.5">
      <c r="A4" s="288" t="s">
        <v>377</v>
      </c>
      <c r="B4" s="288"/>
      <c r="C4" s="288"/>
      <c r="D4" s="288"/>
      <c r="E4" s="288"/>
      <c r="F4" s="288"/>
      <c r="G4" s="288"/>
      <c r="H4" s="288"/>
      <c r="I4" s="288"/>
      <c r="J4" s="288"/>
    </row>
    <row r="5" spans="1:10" ht="16.5">
      <c r="A5" s="304" t="s">
        <v>378</v>
      </c>
      <c r="B5" s="304"/>
      <c r="C5" s="304"/>
      <c r="D5" s="304"/>
      <c r="E5" s="304"/>
      <c r="F5" s="304"/>
      <c r="G5" s="304"/>
      <c r="H5" s="304"/>
      <c r="I5" s="304"/>
      <c r="J5" s="304"/>
    </row>
    <row r="6" ht="15.75">
      <c r="J6" s="204" t="s">
        <v>255</v>
      </c>
    </row>
    <row r="7" spans="1:10" ht="18" customHeight="1">
      <c r="A7" s="302" t="s">
        <v>256</v>
      </c>
      <c r="B7" s="302" t="s">
        <v>257</v>
      </c>
      <c r="C7" s="302" t="s">
        <v>258</v>
      </c>
      <c r="D7" s="302" t="s">
        <v>259</v>
      </c>
      <c r="E7" s="302"/>
      <c r="F7" s="302"/>
      <c r="G7" s="302" t="s">
        <v>260</v>
      </c>
      <c r="H7" s="302" t="s">
        <v>261</v>
      </c>
      <c r="I7" s="302" t="s">
        <v>50</v>
      </c>
      <c r="J7" s="302" t="s">
        <v>262</v>
      </c>
    </row>
    <row r="8" spans="1:10" ht="15.75">
      <c r="A8" s="302"/>
      <c r="B8" s="302"/>
      <c r="C8" s="302"/>
      <c r="D8" s="302" t="s">
        <v>107</v>
      </c>
      <c r="E8" s="302" t="s">
        <v>263</v>
      </c>
      <c r="F8" s="302"/>
      <c r="G8" s="302"/>
      <c r="H8" s="302"/>
      <c r="I8" s="302"/>
      <c r="J8" s="302"/>
    </row>
    <row r="9" spans="1:10" ht="41.25" customHeight="1">
      <c r="A9" s="302"/>
      <c r="B9" s="302"/>
      <c r="C9" s="302"/>
      <c r="D9" s="302"/>
      <c r="E9" s="199" t="s">
        <v>264</v>
      </c>
      <c r="F9" s="199" t="s">
        <v>319</v>
      </c>
      <c r="G9" s="302"/>
      <c r="H9" s="302"/>
      <c r="I9" s="302"/>
      <c r="J9" s="302"/>
    </row>
    <row r="10" spans="1:10" ht="21" customHeight="1">
      <c r="A10" s="201"/>
      <c r="B10" s="202" t="s">
        <v>233</v>
      </c>
      <c r="C10" s="203">
        <f>SUM(C11:C30)</f>
        <v>45241300</v>
      </c>
      <c r="D10" s="203">
        <f aca="true" t="shared" si="0" ref="D10:J10">SUM(D11:D30)</f>
        <v>32822610</v>
      </c>
      <c r="E10" s="203">
        <f t="shared" si="0"/>
        <v>16814000</v>
      </c>
      <c r="F10" s="203">
        <f t="shared" si="0"/>
        <v>16008610</v>
      </c>
      <c r="G10" s="203">
        <f t="shared" si="0"/>
        <v>84134623</v>
      </c>
      <c r="H10" s="203">
        <f t="shared" si="0"/>
        <v>0</v>
      </c>
      <c r="I10" s="203">
        <f t="shared" si="0"/>
        <v>0</v>
      </c>
      <c r="J10" s="203">
        <f t="shared" si="0"/>
        <v>116957233</v>
      </c>
    </row>
    <row r="11" spans="1:10" ht="18" customHeight="1">
      <c r="A11" s="103">
        <v>1</v>
      </c>
      <c r="B11" s="236" t="s">
        <v>21</v>
      </c>
      <c r="C11" s="104">
        <v>2417050</v>
      </c>
      <c r="D11" s="105">
        <f>E11+F11</f>
        <v>2415035</v>
      </c>
      <c r="E11" s="104">
        <v>2407000</v>
      </c>
      <c r="F11" s="104">
        <v>8035</v>
      </c>
      <c r="G11" s="104">
        <v>4029187</v>
      </c>
      <c r="H11" s="106"/>
      <c r="I11" s="106"/>
      <c r="J11" s="104">
        <v>6444222</v>
      </c>
    </row>
    <row r="12" spans="1:10" ht="18" customHeight="1">
      <c r="A12" s="107">
        <v>2</v>
      </c>
      <c r="B12" s="183" t="s">
        <v>24</v>
      </c>
      <c r="C12" s="108">
        <v>173000</v>
      </c>
      <c r="D12" s="109">
        <f aca="true" t="shared" si="1" ref="D12:D30">E12+F12</f>
        <v>152400</v>
      </c>
      <c r="E12" s="108">
        <v>71000</v>
      </c>
      <c r="F12" s="108">
        <v>81400</v>
      </c>
      <c r="G12" s="108">
        <v>6003122</v>
      </c>
      <c r="H12" s="110"/>
      <c r="I12" s="110"/>
      <c r="J12" s="108">
        <v>6155522</v>
      </c>
    </row>
    <row r="13" spans="1:10" ht="18" customHeight="1">
      <c r="A13" s="107">
        <v>3</v>
      </c>
      <c r="B13" s="184" t="s">
        <v>22</v>
      </c>
      <c r="C13" s="108">
        <v>4076250</v>
      </c>
      <c r="D13" s="109">
        <f t="shared" si="1"/>
        <v>4066175</v>
      </c>
      <c r="E13" s="108">
        <v>4026000</v>
      </c>
      <c r="F13" s="108">
        <v>40175</v>
      </c>
      <c r="G13" s="108">
        <v>4075405</v>
      </c>
      <c r="H13" s="110"/>
      <c r="I13" s="110"/>
      <c r="J13" s="108">
        <v>8141580</v>
      </c>
    </row>
    <row r="14" spans="1:10" ht="18" customHeight="1">
      <c r="A14" s="107">
        <v>4</v>
      </c>
      <c r="B14" s="183" t="s">
        <v>23</v>
      </c>
      <c r="C14" s="108">
        <v>4236000</v>
      </c>
      <c r="D14" s="109">
        <f t="shared" si="1"/>
        <v>2735900</v>
      </c>
      <c r="E14" s="108">
        <v>766000</v>
      </c>
      <c r="F14" s="108">
        <v>1969900</v>
      </c>
      <c r="G14" s="108">
        <v>3111729</v>
      </c>
      <c r="H14" s="110"/>
      <c r="I14" s="110"/>
      <c r="J14" s="108">
        <v>5847629</v>
      </c>
    </row>
    <row r="15" spans="1:10" ht="18" customHeight="1">
      <c r="A15" s="107">
        <v>5</v>
      </c>
      <c r="B15" s="184" t="s">
        <v>33</v>
      </c>
      <c r="C15" s="111">
        <v>625500</v>
      </c>
      <c r="D15" s="109">
        <f t="shared" si="1"/>
        <v>522950</v>
      </c>
      <c r="E15" s="111">
        <v>117000</v>
      </c>
      <c r="F15" s="111">
        <v>405950</v>
      </c>
      <c r="G15" s="111">
        <v>5431688</v>
      </c>
      <c r="H15" s="112"/>
      <c r="I15" s="112"/>
      <c r="J15" s="111">
        <v>5954638</v>
      </c>
    </row>
    <row r="16" spans="1:10" ht="18" customHeight="1">
      <c r="A16" s="107">
        <v>6</v>
      </c>
      <c r="B16" s="237" t="s">
        <v>26</v>
      </c>
      <c r="C16" s="111">
        <v>200500</v>
      </c>
      <c r="D16" s="109">
        <f t="shared" si="1"/>
        <v>139750</v>
      </c>
      <c r="E16" s="111">
        <v>58000</v>
      </c>
      <c r="F16" s="111">
        <v>81750</v>
      </c>
      <c r="G16" s="111">
        <v>4246232</v>
      </c>
      <c r="H16" s="112"/>
      <c r="I16" s="112"/>
      <c r="J16" s="111">
        <v>4385982</v>
      </c>
    </row>
    <row r="17" spans="1:10" ht="18" customHeight="1">
      <c r="A17" s="107">
        <v>7</v>
      </c>
      <c r="B17" s="184" t="s">
        <v>18</v>
      </c>
      <c r="C17" s="111">
        <v>1544500</v>
      </c>
      <c r="D17" s="109">
        <f t="shared" si="1"/>
        <v>1123450</v>
      </c>
      <c r="E17" s="111">
        <v>656000</v>
      </c>
      <c r="F17" s="111">
        <v>467450</v>
      </c>
      <c r="G17" s="111">
        <v>4171098</v>
      </c>
      <c r="H17" s="112"/>
      <c r="I17" s="112"/>
      <c r="J17" s="111">
        <v>5294548</v>
      </c>
    </row>
    <row r="18" spans="1:10" ht="18" customHeight="1">
      <c r="A18" s="107">
        <v>8</v>
      </c>
      <c r="B18" s="184" t="s">
        <v>32</v>
      </c>
      <c r="C18" s="111">
        <v>1655500</v>
      </c>
      <c r="D18" s="109">
        <f t="shared" si="1"/>
        <v>424750</v>
      </c>
      <c r="E18" s="111">
        <v>53000</v>
      </c>
      <c r="F18" s="111">
        <v>371750</v>
      </c>
      <c r="G18" s="111">
        <v>4198164</v>
      </c>
      <c r="H18" s="112"/>
      <c r="I18" s="112"/>
      <c r="J18" s="111">
        <v>4622914</v>
      </c>
    </row>
    <row r="19" spans="1:10" ht="18" customHeight="1">
      <c r="A19" s="107">
        <v>9</v>
      </c>
      <c r="B19" s="184" t="s">
        <v>29</v>
      </c>
      <c r="C19" s="111">
        <v>884250</v>
      </c>
      <c r="D19" s="109">
        <f t="shared" si="1"/>
        <v>832675</v>
      </c>
      <c r="E19" s="111">
        <v>629000</v>
      </c>
      <c r="F19" s="111">
        <v>203675</v>
      </c>
      <c r="G19" s="111">
        <v>4558347</v>
      </c>
      <c r="H19" s="112"/>
      <c r="I19" s="112"/>
      <c r="J19" s="111">
        <v>5391022</v>
      </c>
    </row>
    <row r="20" spans="1:10" ht="18" customHeight="1">
      <c r="A20" s="107">
        <v>10</v>
      </c>
      <c r="B20" s="184" t="s">
        <v>28</v>
      </c>
      <c r="C20" s="111">
        <v>517500</v>
      </c>
      <c r="D20" s="109">
        <f t="shared" si="1"/>
        <v>456450</v>
      </c>
      <c r="E20" s="111">
        <v>214000</v>
      </c>
      <c r="F20" s="111">
        <v>242450</v>
      </c>
      <c r="G20" s="111">
        <v>4281666</v>
      </c>
      <c r="H20" s="112"/>
      <c r="I20" s="112"/>
      <c r="J20" s="111">
        <v>4738116</v>
      </c>
    </row>
    <row r="21" spans="1:10" ht="18" customHeight="1">
      <c r="A21" s="107">
        <v>11</v>
      </c>
      <c r="B21" s="184" t="s">
        <v>19</v>
      </c>
      <c r="C21" s="111">
        <v>375750</v>
      </c>
      <c r="D21" s="109">
        <f t="shared" si="1"/>
        <v>345225</v>
      </c>
      <c r="E21" s="111">
        <v>224000</v>
      </c>
      <c r="F21" s="111">
        <v>121225</v>
      </c>
      <c r="G21" s="111">
        <v>3707778</v>
      </c>
      <c r="H21" s="112"/>
      <c r="I21" s="112"/>
      <c r="J21" s="111">
        <v>4053003</v>
      </c>
    </row>
    <row r="22" spans="1:10" ht="18" customHeight="1">
      <c r="A22" s="107">
        <v>12</v>
      </c>
      <c r="B22" s="184" t="s">
        <v>27</v>
      </c>
      <c r="C22" s="111">
        <v>3879500</v>
      </c>
      <c r="D22" s="109">
        <f t="shared" si="1"/>
        <v>3375450</v>
      </c>
      <c r="E22" s="111">
        <v>2651000</v>
      </c>
      <c r="F22" s="111">
        <v>724450</v>
      </c>
      <c r="G22" s="111">
        <v>4824528</v>
      </c>
      <c r="H22" s="112"/>
      <c r="I22" s="112"/>
      <c r="J22" s="111">
        <v>8199978</v>
      </c>
    </row>
    <row r="23" spans="1:10" ht="18" customHeight="1">
      <c r="A23" s="107">
        <v>13</v>
      </c>
      <c r="B23" s="184" t="s">
        <v>265</v>
      </c>
      <c r="C23" s="111">
        <v>1983000</v>
      </c>
      <c r="D23" s="109">
        <f t="shared" si="1"/>
        <v>1141400</v>
      </c>
      <c r="E23" s="111">
        <v>61000</v>
      </c>
      <c r="F23" s="111">
        <v>1080400</v>
      </c>
      <c r="G23" s="111">
        <v>4436809</v>
      </c>
      <c r="H23" s="112"/>
      <c r="I23" s="112"/>
      <c r="J23" s="111">
        <v>5578209</v>
      </c>
    </row>
    <row r="24" spans="1:10" ht="18" customHeight="1">
      <c r="A24" s="107">
        <v>14</v>
      </c>
      <c r="B24" s="184" t="s">
        <v>266</v>
      </c>
      <c r="C24" s="111">
        <v>4408500</v>
      </c>
      <c r="D24" s="109">
        <f t="shared" si="1"/>
        <v>2734850</v>
      </c>
      <c r="E24" s="111">
        <v>165000</v>
      </c>
      <c r="F24" s="111">
        <v>2569850</v>
      </c>
      <c r="G24" s="111">
        <v>3155472</v>
      </c>
      <c r="H24" s="112"/>
      <c r="I24" s="112"/>
      <c r="J24" s="111">
        <v>5890322</v>
      </c>
    </row>
    <row r="25" spans="1:10" ht="18" customHeight="1">
      <c r="A25" s="107">
        <v>15</v>
      </c>
      <c r="B25" s="184" t="s">
        <v>30</v>
      </c>
      <c r="C25" s="111">
        <v>2153000</v>
      </c>
      <c r="D25" s="109">
        <f t="shared" si="1"/>
        <v>1331400</v>
      </c>
      <c r="E25" s="111">
        <v>116000</v>
      </c>
      <c r="F25" s="111">
        <v>1215400</v>
      </c>
      <c r="G25" s="111">
        <v>4576382</v>
      </c>
      <c r="H25" s="112"/>
      <c r="I25" s="112"/>
      <c r="J25" s="111">
        <v>5907782</v>
      </c>
    </row>
    <row r="26" spans="1:10" ht="18" customHeight="1">
      <c r="A26" s="107">
        <v>16</v>
      </c>
      <c r="B26" s="184" t="s">
        <v>267</v>
      </c>
      <c r="C26" s="111">
        <v>43000</v>
      </c>
      <c r="D26" s="109">
        <f t="shared" si="1"/>
        <v>43000</v>
      </c>
      <c r="E26" s="111">
        <v>43000</v>
      </c>
      <c r="F26" s="111">
        <v>0</v>
      </c>
      <c r="G26" s="111">
        <v>4061511</v>
      </c>
      <c r="H26" s="112"/>
      <c r="I26" s="112"/>
      <c r="J26" s="111">
        <v>4104511</v>
      </c>
    </row>
    <row r="27" spans="1:10" ht="18" customHeight="1">
      <c r="A27" s="107">
        <v>17</v>
      </c>
      <c r="B27" s="184" t="s">
        <v>17</v>
      </c>
      <c r="C27" s="111">
        <v>1835500</v>
      </c>
      <c r="D27" s="109">
        <f t="shared" si="1"/>
        <v>985450</v>
      </c>
      <c r="E27" s="111">
        <v>54000</v>
      </c>
      <c r="F27" s="111">
        <v>931450</v>
      </c>
      <c r="G27" s="111">
        <v>3939078</v>
      </c>
      <c r="H27" s="112"/>
      <c r="I27" s="112"/>
      <c r="J27" s="111">
        <v>4924528</v>
      </c>
    </row>
    <row r="28" spans="1:10" ht="18" customHeight="1">
      <c r="A28" s="107">
        <v>18</v>
      </c>
      <c r="B28" s="184" t="s">
        <v>25</v>
      </c>
      <c r="C28" s="111">
        <v>7797000</v>
      </c>
      <c r="D28" s="109">
        <f t="shared" si="1"/>
        <v>4593500</v>
      </c>
      <c r="E28" s="111">
        <v>464000</v>
      </c>
      <c r="F28" s="111">
        <v>4129500</v>
      </c>
      <c r="G28" s="111">
        <v>3512263</v>
      </c>
      <c r="H28" s="112"/>
      <c r="I28" s="112"/>
      <c r="J28" s="111">
        <v>8105763</v>
      </c>
    </row>
    <row r="29" spans="1:10" ht="18" customHeight="1">
      <c r="A29" s="107">
        <v>19</v>
      </c>
      <c r="B29" s="184" t="s">
        <v>31</v>
      </c>
      <c r="C29" s="111">
        <v>1987500</v>
      </c>
      <c r="D29" s="109">
        <f t="shared" si="1"/>
        <v>1055350</v>
      </c>
      <c r="E29" s="111">
        <v>94000</v>
      </c>
      <c r="F29" s="111">
        <v>961350</v>
      </c>
      <c r="G29" s="111">
        <v>3017399</v>
      </c>
      <c r="H29" s="112"/>
      <c r="I29" s="112"/>
      <c r="J29" s="111">
        <v>4072749</v>
      </c>
    </row>
    <row r="30" spans="1:10" ht="18" customHeight="1">
      <c r="A30" s="113">
        <v>20</v>
      </c>
      <c r="B30" s="185" t="s">
        <v>20</v>
      </c>
      <c r="C30" s="114">
        <v>4448500</v>
      </c>
      <c r="D30" s="115">
        <f t="shared" si="1"/>
        <v>4347450</v>
      </c>
      <c r="E30" s="114">
        <v>3945000</v>
      </c>
      <c r="F30" s="114">
        <v>402450</v>
      </c>
      <c r="G30" s="114">
        <v>4796765</v>
      </c>
      <c r="H30" s="116"/>
      <c r="I30" s="116"/>
      <c r="J30" s="114">
        <v>9144215</v>
      </c>
    </row>
    <row r="31" ht="18" customHeight="1"/>
    <row r="32" ht="18" customHeight="1"/>
    <row r="33" ht="18" customHeight="1"/>
    <row r="34" ht="18" customHeight="1"/>
  </sheetData>
  <sheetProtection/>
  <mergeCells count="13">
    <mergeCell ref="G7:G9"/>
    <mergeCell ref="H7:H9"/>
    <mergeCell ref="I7:I9"/>
    <mergeCell ref="J7:J9"/>
    <mergeCell ref="D8:D9"/>
    <mergeCell ref="E8:F8"/>
    <mergeCell ref="H1:J1"/>
    <mergeCell ref="A4:J4"/>
    <mergeCell ref="A5:J5"/>
    <mergeCell ref="A7:A9"/>
    <mergeCell ref="B7:B9"/>
    <mergeCell ref="C7:C9"/>
    <mergeCell ref="D7:F7"/>
  </mergeCells>
  <printOptions/>
  <pageMargins left="0.25" right="0.25" top="0.25" bottom="0.25"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Microsoft</cp:lastModifiedBy>
  <cp:lastPrinted>2020-01-09T07:01:02Z</cp:lastPrinted>
  <dcterms:created xsi:type="dcterms:W3CDTF">2001-03-03T02:38:26Z</dcterms:created>
  <dcterms:modified xsi:type="dcterms:W3CDTF">2020-01-09T07:01:08Z</dcterms:modified>
  <cp:category/>
  <cp:version/>
  <cp:contentType/>
  <cp:contentStatus/>
</cp:coreProperties>
</file>